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pics de recherches\pistes de recherches a vérifier\blockchain - prob selection\blochchain adoption barriers-factors\communication\iaes\"/>
    </mc:Choice>
  </mc:AlternateContent>
  <xr:revisionPtr revIDLastSave="0" documentId="13_ncr:1_{39AD61D7-EE9F-4B3B-821E-DA8F2FF5608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in barriers" sheetId="1" r:id="rId1"/>
    <sheet name="Sub barriers (EB)" sheetId="2" r:id="rId2"/>
    <sheet name="Sub barriers (OB)" sheetId="3" r:id="rId3"/>
    <sheet name="Sub barriers (TB)" sheetId="4" r:id="rId4"/>
    <sheet name="global weights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6" i="5"/>
  <c r="G48" i="3"/>
  <c r="G49" i="3"/>
  <c r="G47" i="3"/>
  <c r="B56" i="4"/>
  <c r="B53" i="4"/>
  <c r="F5" i="4"/>
  <c r="F6" i="4"/>
  <c r="F7" i="4"/>
  <c r="F8" i="4"/>
  <c r="F9" i="4"/>
  <c r="F10" i="4"/>
  <c r="F4" i="4"/>
  <c r="F11" i="4"/>
  <c r="E10" i="3"/>
  <c r="E9" i="3"/>
  <c r="E8" i="3"/>
  <c r="E7" i="3"/>
  <c r="E6" i="3"/>
  <c r="E5" i="3"/>
  <c r="E4" i="3"/>
  <c r="E11" i="3" s="1"/>
  <c r="E10" i="2"/>
  <c r="E9" i="2"/>
  <c r="E8" i="2"/>
  <c r="E7" i="2"/>
  <c r="E6" i="2"/>
  <c r="E5" i="2"/>
  <c r="E4" i="2"/>
  <c r="E11" i="2" s="1"/>
  <c r="G7" i="4" l="1"/>
  <c r="G8" i="4"/>
  <c r="G5" i="4"/>
  <c r="G9" i="4"/>
  <c r="G6" i="4"/>
  <c r="G10" i="4"/>
  <c r="G4" i="4"/>
  <c r="F8" i="3"/>
  <c r="F9" i="3"/>
  <c r="F7" i="3"/>
  <c r="F5" i="3"/>
  <c r="F6" i="3"/>
  <c r="F10" i="3"/>
  <c r="F4" i="3"/>
  <c r="F7" i="2"/>
  <c r="F8" i="2"/>
  <c r="F5" i="2"/>
  <c r="F9" i="2"/>
  <c r="F6" i="2"/>
  <c r="F10" i="2"/>
  <c r="F4" i="2"/>
  <c r="G11" i="4" l="1"/>
  <c r="F11" i="3"/>
  <c r="F11" i="2"/>
  <c r="F11" i="1" l="1"/>
  <c r="E5" i="1"/>
  <c r="E6" i="1"/>
  <c r="E7" i="1"/>
  <c r="E8" i="1"/>
  <c r="E9" i="1"/>
  <c r="E10" i="1"/>
  <c r="E4" i="1"/>
  <c r="G7" i="5" l="1"/>
  <c r="G8" i="5"/>
  <c r="G9" i="5"/>
  <c r="G10" i="5"/>
  <c r="G11" i="5"/>
  <c r="G12" i="5"/>
  <c r="G13" i="5"/>
  <c r="G14" i="5"/>
  <c r="G15" i="5"/>
  <c r="G6" i="5"/>
  <c r="H15" i="5" l="1"/>
  <c r="H14" i="5"/>
  <c r="H13" i="5"/>
  <c r="H12" i="5"/>
  <c r="H11" i="5"/>
  <c r="H10" i="5"/>
  <c r="H7" i="5"/>
  <c r="H8" i="5"/>
  <c r="M43" i="4"/>
  <c r="K41" i="4"/>
  <c r="L41" i="4"/>
  <c r="M41" i="4"/>
  <c r="K42" i="4"/>
  <c r="L42" i="4"/>
  <c r="M42" i="4"/>
  <c r="K43" i="4"/>
  <c r="L43" i="4"/>
  <c r="L40" i="4"/>
  <c r="M40" i="4"/>
  <c r="K40" i="4"/>
  <c r="H41" i="4"/>
  <c r="I41" i="4"/>
  <c r="J41" i="4"/>
  <c r="H42" i="4"/>
  <c r="I42" i="4"/>
  <c r="J42" i="4"/>
  <c r="H43" i="4"/>
  <c r="I43" i="4"/>
  <c r="J43" i="4"/>
  <c r="I40" i="4"/>
  <c r="J40" i="4"/>
  <c r="H40" i="4"/>
  <c r="G43" i="4"/>
  <c r="E41" i="4"/>
  <c r="F41" i="4"/>
  <c r="G41" i="4"/>
  <c r="E42" i="4"/>
  <c r="F42" i="4"/>
  <c r="G42" i="4"/>
  <c r="E43" i="4"/>
  <c r="F43" i="4"/>
  <c r="F40" i="4"/>
  <c r="G40" i="4"/>
  <c r="E40" i="4"/>
  <c r="D43" i="4"/>
  <c r="C43" i="4"/>
  <c r="C41" i="4"/>
  <c r="D41" i="4"/>
  <c r="C42" i="4"/>
  <c r="D42" i="4"/>
  <c r="D40" i="4"/>
  <c r="C40" i="4"/>
  <c r="B43" i="4"/>
  <c r="B42" i="4"/>
  <c r="B41" i="4"/>
  <c r="B40" i="4"/>
  <c r="CC32" i="4"/>
  <c r="CB32" i="4"/>
  <c r="CD32" i="4"/>
  <c r="CA32" i="4"/>
  <c r="BZ32" i="4"/>
  <c r="BY32" i="4"/>
  <c r="BX32" i="4"/>
  <c r="BW32" i="4"/>
  <c r="BV32" i="4"/>
  <c r="BR32" i="4"/>
  <c r="BQ32" i="4"/>
  <c r="BP32" i="4"/>
  <c r="BO32" i="4"/>
  <c r="BN32" i="4"/>
  <c r="BM32" i="4"/>
  <c r="BL32" i="4"/>
  <c r="BK32" i="4"/>
  <c r="BJ32" i="4"/>
  <c r="BF32" i="4"/>
  <c r="BE32" i="4"/>
  <c r="BD32" i="4"/>
  <c r="BC32" i="4"/>
  <c r="BB32" i="4"/>
  <c r="BA32" i="4"/>
  <c r="AZ32" i="4"/>
  <c r="AY32" i="4"/>
  <c r="AX32" i="4"/>
  <c r="AT32" i="4"/>
  <c r="AS32" i="4"/>
  <c r="AR32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AB32" i="4"/>
  <c r="AA32" i="4"/>
  <c r="Z32" i="4"/>
  <c r="O32" i="4"/>
  <c r="V32" i="4"/>
  <c r="U32" i="4"/>
  <c r="T32" i="4"/>
  <c r="S32" i="4"/>
  <c r="R32" i="4"/>
  <c r="Q32" i="4"/>
  <c r="P32" i="4"/>
  <c r="N32" i="4"/>
  <c r="J32" i="4"/>
  <c r="I32" i="4"/>
  <c r="H32" i="4"/>
  <c r="G32" i="4"/>
  <c r="F32" i="4"/>
  <c r="E32" i="4"/>
  <c r="D32" i="4"/>
  <c r="C32" i="4"/>
  <c r="B32" i="4"/>
  <c r="B31" i="4"/>
  <c r="I8" i="5" l="1"/>
  <c r="I11" i="5"/>
  <c r="I12" i="5"/>
  <c r="I13" i="5"/>
  <c r="I9" i="5"/>
  <c r="I7" i="5"/>
  <c r="I14" i="5"/>
  <c r="I6" i="5"/>
  <c r="I10" i="5"/>
  <c r="I15" i="5"/>
  <c r="B46" i="4"/>
  <c r="E46" i="4"/>
  <c r="H48" i="4"/>
  <c r="K48" i="4"/>
  <c r="B45" i="4"/>
  <c r="E47" i="4"/>
  <c r="H46" i="4"/>
  <c r="K47" i="4"/>
  <c r="E45" i="4"/>
  <c r="H45" i="4"/>
  <c r="K45" i="4"/>
  <c r="B48" i="4"/>
  <c r="E48" i="4"/>
  <c r="H47" i="4"/>
  <c r="B47" i="4"/>
  <c r="K46" i="4"/>
  <c r="D36" i="2"/>
  <c r="B36" i="2"/>
  <c r="BA31" i="4"/>
  <c r="AX31" i="4"/>
  <c r="AB30" i="4"/>
  <c r="C30" i="4"/>
  <c r="S31" i="4"/>
  <c r="R31" i="4"/>
  <c r="Q31" i="4"/>
  <c r="P31" i="4"/>
  <c r="O31" i="4"/>
  <c r="N31" i="4"/>
  <c r="P30" i="4"/>
  <c r="O30" i="4"/>
  <c r="N30" i="4"/>
  <c r="G31" i="4"/>
  <c r="F31" i="4"/>
  <c r="E31" i="4"/>
  <c r="D31" i="4"/>
  <c r="C31" i="4"/>
  <c r="D30" i="4"/>
  <c r="B30" i="4"/>
  <c r="B49" i="4" l="1"/>
  <c r="B50" i="4" s="1"/>
  <c r="H49" i="4"/>
  <c r="H50" i="4" s="1"/>
  <c r="B55" i="4" s="1"/>
  <c r="E49" i="4"/>
  <c r="E50" i="4" s="1"/>
  <c r="B54" i="4" s="1"/>
  <c r="K49" i="4"/>
  <c r="K50" i="4" s="1"/>
  <c r="H56" i="4" s="1"/>
  <c r="AP28" i="3"/>
  <c r="AO28" i="3"/>
  <c r="H53" i="4" l="1"/>
  <c r="H54" i="4"/>
  <c r="H55" i="4"/>
  <c r="I55" i="4" s="1"/>
  <c r="I53" i="4" l="1"/>
  <c r="I56" i="4"/>
  <c r="I54" i="4"/>
  <c r="CA31" i="4"/>
  <c r="BZ31" i="4"/>
  <c r="BY31" i="4"/>
  <c r="BX31" i="4"/>
  <c r="BW31" i="4"/>
  <c r="BV31" i="4"/>
  <c r="BO31" i="4"/>
  <c r="BN31" i="4"/>
  <c r="BM31" i="4"/>
  <c r="BL31" i="4"/>
  <c r="BK31" i="4"/>
  <c r="BJ31" i="4"/>
  <c r="BC31" i="4"/>
  <c r="BB31" i="4"/>
  <c r="AZ31" i="4"/>
  <c r="AY31" i="4"/>
  <c r="AQ31" i="4"/>
  <c r="AP31" i="4"/>
  <c r="AO31" i="4"/>
  <c r="AN31" i="4"/>
  <c r="AM31" i="4"/>
  <c r="AL31" i="4"/>
  <c r="AE31" i="4"/>
  <c r="AD31" i="4"/>
  <c r="AC31" i="4"/>
  <c r="AB31" i="4"/>
  <c r="AA31" i="4"/>
  <c r="Z31" i="4"/>
  <c r="BX30" i="4"/>
  <c r="BW30" i="4"/>
  <c r="BV30" i="4"/>
  <c r="BL30" i="4"/>
  <c r="BK30" i="4"/>
  <c r="BJ30" i="4"/>
  <c r="AZ30" i="4"/>
  <c r="AY30" i="4"/>
  <c r="AX30" i="4"/>
  <c r="AN30" i="4"/>
  <c r="AM30" i="4"/>
  <c r="AL30" i="4"/>
  <c r="AA30" i="4"/>
  <c r="Z30" i="4"/>
  <c r="BI28" i="3"/>
  <c r="BH28" i="3"/>
  <c r="BG28" i="3"/>
  <c r="BF28" i="3"/>
  <c r="BE28" i="3"/>
  <c r="BD28" i="3"/>
  <c r="AZ28" i="3"/>
  <c r="AY28" i="3"/>
  <c r="AX28" i="3"/>
  <c r="AW28" i="3"/>
  <c r="AV28" i="3"/>
  <c r="AU28" i="3"/>
  <c r="AQ28" i="3"/>
  <c r="AN28" i="3"/>
  <c r="AM28" i="3"/>
  <c r="AL28" i="3"/>
  <c r="AH28" i="3"/>
  <c r="AG28" i="3"/>
  <c r="AF28" i="3"/>
  <c r="AE28" i="3"/>
  <c r="AD28" i="3"/>
  <c r="AC28" i="3"/>
  <c r="Y28" i="3"/>
  <c r="X28" i="3"/>
  <c r="W28" i="3"/>
  <c r="V28" i="3"/>
  <c r="U28" i="3"/>
  <c r="T28" i="3"/>
  <c r="P28" i="3"/>
  <c r="O28" i="3"/>
  <c r="N28" i="3"/>
  <c r="M28" i="3"/>
  <c r="L28" i="3"/>
  <c r="K28" i="3"/>
  <c r="G28" i="3"/>
  <c r="F28" i="3"/>
  <c r="E28" i="3"/>
  <c r="D28" i="3"/>
  <c r="C28" i="3"/>
  <c r="B28" i="3"/>
  <c r="BF27" i="3"/>
  <c r="BE27" i="3"/>
  <c r="BD27" i="3"/>
  <c r="AW27" i="3"/>
  <c r="AV27" i="3"/>
  <c r="AU27" i="3"/>
  <c r="AN27" i="3"/>
  <c r="AM27" i="3"/>
  <c r="AL27" i="3"/>
  <c r="AE27" i="3"/>
  <c r="AD27" i="3"/>
  <c r="AC27" i="3"/>
  <c r="V27" i="3"/>
  <c r="U27" i="3"/>
  <c r="T27" i="3"/>
  <c r="M27" i="3"/>
  <c r="L27" i="3"/>
  <c r="K27" i="3"/>
  <c r="D27" i="3"/>
  <c r="C27" i="3"/>
  <c r="B27" i="3"/>
  <c r="BI28" i="2"/>
  <c r="BH28" i="2"/>
  <c r="BG28" i="2"/>
  <c r="BF28" i="2"/>
  <c r="BE28" i="2"/>
  <c r="BD28" i="2"/>
  <c r="AZ28" i="2"/>
  <c r="AY28" i="2"/>
  <c r="AX28" i="2"/>
  <c r="AW28" i="2"/>
  <c r="AV28" i="2"/>
  <c r="AU28" i="2"/>
  <c r="AQ28" i="2"/>
  <c r="AP28" i="2"/>
  <c r="AO28" i="2"/>
  <c r="AN28" i="2"/>
  <c r="AM28" i="2"/>
  <c r="AL28" i="2"/>
  <c r="AH28" i="2"/>
  <c r="AG28" i="2"/>
  <c r="AF28" i="2"/>
  <c r="AE28" i="2"/>
  <c r="AD28" i="2"/>
  <c r="AC28" i="2"/>
  <c r="Y28" i="2"/>
  <c r="X28" i="2"/>
  <c r="W28" i="2"/>
  <c r="V28" i="2"/>
  <c r="U28" i="2"/>
  <c r="T28" i="2"/>
  <c r="P28" i="2"/>
  <c r="O28" i="2"/>
  <c r="N28" i="2"/>
  <c r="M28" i="2"/>
  <c r="L28" i="2"/>
  <c r="K28" i="2"/>
  <c r="G28" i="2"/>
  <c r="F28" i="2"/>
  <c r="E28" i="2"/>
  <c r="D28" i="2"/>
  <c r="C28" i="2"/>
  <c r="B28" i="2"/>
  <c r="BF27" i="2"/>
  <c r="BE27" i="2"/>
  <c r="BD27" i="2"/>
  <c r="AW27" i="2"/>
  <c r="AV27" i="2"/>
  <c r="AU27" i="2"/>
  <c r="AN27" i="2"/>
  <c r="AM27" i="2"/>
  <c r="AL27" i="2"/>
  <c r="AE27" i="2"/>
  <c r="AD27" i="2"/>
  <c r="AC27" i="2"/>
  <c r="V27" i="2"/>
  <c r="U27" i="2"/>
  <c r="T27" i="2"/>
  <c r="M27" i="2"/>
  <c r="L27" i="2"/>
  <c r="K27" i="2"/>
  <c r="D27" i="2"/>
  <c r="C27" i="2"/>
  <c r="B27" i="2"/>
  <c r="D38" i="2" l="1"/>
  <c r="B38" i="2"/>
  <c r="D37" i="2"/>
  <c r="B37" i="2"/>
  <c r="C37" i="3"/>
  <c r="BI26" i="1"/>
  <c r="BH26" i="1"/>
  <c r="BG26" i="1"/>
  <c r="BF26" i="1"/>
  <c r="BE26" i="1"/>
  <c r="BD26" i="1"/>
  <c r="BF25" i="1"/>
  <c r="BE25" i="1"/>
  <c r="BD25" i="1"/>
  <c r="AW25" i="1"/>
  <c r="AV25" i="1"/>
  <c r="AU25" i="1"/>
  <c r="AN25" i="1"/>
  <c r="AM25" i="1"/>
  <c r="AL25" i="1"/>
  <c r="AE25" i="1"/>
  <c r="AD25" i="1"/>
  <c r="AC25" i="1"/>
  <c r="V25" i="1"/>
  <c r="U25" i="1"/>
  <c r="T25" i="1"/>
  <c r="AZ26" i="1"/>
  <c r="AY26" i="1"/>
  <c r="AX26" i="1"/>
  <c r="AW26" i="1"/>
  <c r="AV26" i="1"/>
  <c r="AU26" i="1"/>
  <c r="AQ26" i="1"/>
  <c r="AP26" i="1"/>
  <c r="AO26" i="1"/>
  <c r="AN26" i="1"/>
  <c r="AM26" i="1"/>
  <c r="AL26" i="1"/>
  <c r="AH26" i="1"/>
  <c r="AG26" i="1"/>
  <c r="AF26" i="1"/>
  <c r="AE26" i="1"/>
  <c r="AD26" i="1"/>
  <c r="AC26" i="1"/>
  <c r="T26" i="1"/>
  <c r="Y26" i="1"/>
  <c r="X26" i="1"/>
  <c r="W26" i="1"/>
  <c r="V26" i="1"/>
  <c r="U26" i="1"/>
  <c r="P26" i="1"/>
  <c r="O26" i="1"/>
  <c r="N26" i="1"/>
  <c r="M26" i="1"/>
  <c r="L26" i="1"/>
  <c r="K26" i="1"/>
  <c r="M25" i="1"/>
  <c r="L25" i="1"/>
  <c r="K25" i="1"/>
  <c r="G26" i="1"/>
  <c r="F26" i="1"/>
  <c r="E26" i="1"/>
  <c r="D26" i="1"/>
  <c r="C26" i="1"/>
  <c r="B26" i="1"/>
  <c r="D25" i="1"/>
  <c r="C25" i="1"/>
  <c r="B25" i="1"/>
  <c r="E38" i="3" l="1"/>
  <c r="B37" i="3"/>
  <c r="B38" i="3"/>
  <c r="J37" i="2"/>
  <c r="C38" i="3"/>
  <c r="H37" i="3"/>
  <c r="I36" i="3"/>
  <c r="E36" i="3"/>
  <c r="J38" i="3"/>
  <c r="G37" i="3"/>
  <c r="H36" i="3"/>
  <c r="D36" i="3"/>
  <c r="I38" i="3"/>
  <c r="J37" i="3"/>
  <c r="F37" i="3"/>
  <c r="G36" i="3"/>
  <c r="C36" i="3"/>
  <c r="H38" i="3"/>
  <c r="D38" i="3"/>
  <c r="I37" i="3"/>
  <c r="E37" i="3"/>
  <c r="J36" i="3"/>
  <c r="F36" i="3"/>
  <c r="B36" i="3"/>
  <c r="F38" i="3"/>
  <c r="G38" i="3"/>
  <c r="D37" i="3"/>
  <c r="B41" i="3" s="1"/>
  <c r="J36" i="2"/>
  <c r="E37" i="2"/>
  <c r="H37" i="2"/>
  <c r="C38" i="2"/>
  <c r="F36" i="2"/>
  <c r="I36" i="2"/>
  <c r="E11" i="1"/>
  <c r="H42" i="3" l="1"/>
  <c r="F9" i="1"/>
  <c r="F8" i="1"/>
  <c r="F7" i="1"/>
  <c r="F10" i="1"/>
  <c r="F6" i="1"/>
  <c r="E42" i="3"/>
  <c r="B42" i="3"/>
  <c r="B40" i="3"/>
  <c r="B43" i="3" s="1"/>
  <c r="B44" i="3" s="1"/>
  <c r="G36" i="2"/>
  <c r="G37" i="2"/>
  <c r="J38" i="2"/>
  <c r="E38" i="2"/>
  <c r="H36" i="2"/>
  <c r="H40" i="2" s="1"/>
  <c r="F37" i="2"/>
  <c r="G38" i="2"/>
  <c r="I37" i="2"/>
  <c r="H41" i="2" s="1"/>
  <c r="H38" i="2"/>
  <c r="I38" i="2"/>
  <c r="F38" i="2"/>
  <c r="E36" i="2"/>
  <c r="C37" i="2"/>
  <c r="C36" i="2"/>
  <c r="B40" i="2" s="1"/>
  <c r="H41" i="3"/>
  <c r="E41" i="3"/>
  <c r="E40" i="3"/>
  <c r="H40" i="3"/>
  <c r="F4" i="1"/>
  <c r="F5" i="1"/>
  <c r="E41" i="2" l="1"/>
  <c r="H43" i="3"/>
  <c r="H44" i="3" s="1"/>
  <c r="E43" i="3"/>
  <c r="E44" i="3" s="1"/>
  <c r="B41" i="2"/>
  <c r="B43" i="2" s="1"/>
  <c r="B44" i="2" s="1"/>
  <c r="B47" i="2" s="1"/>
  <c r="E40" i="2"/>
  <c r="B42" i="2"/>
  <c r="H42" i="2"/>
  <c r="E42" i="2"/>
  <c r="E43" i="2" s="1"/>
  <c r="E44" i="2" s="1"/>
  <c r="B47" i="3"/>
  <c r="H43" i="2"/>
  <c r="H44" i="2" s="1"/>
  <c r="H36" i="1"/>
  <c r="E34" i="1"/>
  <c r="E35" i="1"/>
  <c r="B34" i="1"/>
  <c r="E36" i="1"/>
  <c r="J35" i="1"/>
  <c r="G36" i="1"/>
  <c r="D36" i="1"/>
  <c r="I34" i="1"/>
  <c r="C35" i="1"/>
  <c r="B36" i="1"/>
  <c r="J36" i="1"/>
  <c r="G34" i="1"/>
  <c r="C34" i="1"/>
  <c r="F36" i="1"/>
  <c r="C36" i="1"/>
  <c r="B35" i="1"/>
  <c r="J34" i="1"/>
  <c r="D34" i="1"/>
  <c r="I36" i="1"/>
  <c r="F35" i="1"/>
  <c r="H35" i="1"/>
  <c r="G35" i="1"/>
  <c r="D35" i="1"/>
  <c r="F34" i="1"/>
  <c r="H34" i="1"/>
  <c r="H38" i="1" s="1"/>
  <c r="I35" i="1"/>
  <c r="H39" i="1" l="1"/>
  <c r="B39" i="1"/>
  <c r="E40" i="1"/>
  <c r="H40" i="1"/>
  <c r="B40" i="1"/>
  <c r="E38" i="1"/>
  <c r="B38" i="1"/>
  <c r="B49" i="3"/>
  <c r="B48" i="3"/>
  <c r="E39" i="1"/>
  <c r="B48" i="2"/>
  <c r="B49" i="2"/>
  <c r="G47" i="2" l="1"/>
  <c r="G49" i="2"/>
  <c r="G48" i="2"/>
  <c r="H41" i="1"/>
  <c r="H42" i="1" s="1"/>
  <c r="B47" i="1" s="1"/>
  <c r="E41" i="1"/>
  <c r="E42" i="1" s="1"/>
  <c r="B46" i="1" s="1"/>
  <c r="B41" i="1"/>
  <c r="B42" i="1" s="1"/>
  <c r="B45" i="1" s="1"/>
  <c r="G50" i="3"/>
  <c r="G50" i="2" l="1"/>
  <c r="G46" i="1"/>
  <c r="G45" i="1"/>
  <c r="G47" i="1"/>
  <c r="G48" i="1" l="1"/>
</calcChain>
</file>

<file path=xl/sharedStrings.xml><?xml version="1.0" encoding="utf-8"?>
<sst xmlns="http://schemas.openxmlformats.org/spreadsheetml/2006/main" count="620" uniqueCount="67">
  <si>
    <t>Importance des décideurs</t>
  </si>
  <si>
    <t>D1</t>
  </si>
  <si>
    <t>D2</t>
  </si>
  <si>
    <t>D3</t>
  </si>
  <si>
    <t>D4</t>
  </si>
  <si>
    <t>D5</t>
  </si>
  <si>
    <t>D6</t>
  </si>
  <si>
    <t>D7</t>
  </si>
  <si>
    <t>u</t>
  </si>
  <si>
    <t>v</t>
  </si>
  <si>
    <r>
      <t>D</t>
    </r>
    <r>
      <rPr>
        <vertAlign val="subscript"/>
        <sz val="11"/>
        <color theme="1"/>
        <rFont val="Calibri"/>
        <family val="2"/>
        <scheme val="minor"/>
      </rPr>
      <t>k</t>
    </r>
  </si>
  <si>
    <r>
      <t>Somme D</t>
    </r>
    <r>
      <rPr>
        <vertAlign val="subscript"/>
        <sz val="11"/>
        <color theme="1"/>
        <rFont val="Calibri"/>
        <family val="2"/>
        <scheme val="minor"/>
      </rPr>
      <t>k</t>
    </r>
  </si>
  <si>
    <t>Main Barriers</t>
  </si>
  <si>
    <t>T</t>
  </si>
  <si>
    <t>E</t>
  </si>
  <si>
    <t>O</t>
  </si>
  <si>
    <t>M</t>
  </si>
  <si>
    <t>VH</t>
  </si>
  <si>
    <t>EH</t>
  </si>
  <si>
    <t>H</t>
  </si>
  <si>
    <t>MH</t>
  </si>
  <si>
    <t>H1</t>
  </si>
  <si>
    <t>H2</t>
  </si>
  <si>
    <t>H3</t>
  </si>
  <si>
    <t>W1</t>
  </si>
  <si>
    <t>W2</t>
  </si>
  <si>
    <t>W3</t>
  </si>
  <si>
    <r>
      <t>Matrice agrégé (r</t>
    </r>
    <r>
      <rPr>
        <b/>
        <vertAlign val="subscript"/>
        <sz val="11"/>
        <color theme="1"/>
        <rFont val="Calibri"/>
        <family val="2"/>
        <scheme val="minor"/>
      </rPr>
      <t>ij</t>
    </r>
    <r>
      <rPr>
        <b/>
        <sz val="11"/>
        <color theme="1"/>
        <rFont val="Calibri"/>
        <family val="2"/>
        <scheme val="minor"/>
      </rPr>
      <t>)</t>
    </r>
  </si>
  <si>
    <t>IF Entropy weight</t>
  </si>
  <si>
    <t>Final entropy weight</t>
  </si>
  <si>
    <r>
      <t>ƛ</t>
    </r>
    <r>
      <rPr>
        <b/>
        <vertAlign val="subscript"/>
        <sz val="11"/>
        <color theme="1"/>
        <rFont val="Calibri"/>
        <family val="2"/>
      </rPr>
      <t>k</t>
    </r>
  </si>
  <si>
    <t>Sub-Barriers (E)</t>
  </si>
  <si>
    <t>E1</t>
  </si>
  <si>
    <t>E2</t>
  </si>
  <si>
    <t>E3</t>
  </si>
  <si>
    <t>L</t>
  </si>
  <si>
    <t>ML</t>
  </si>
  <si>
    <t>O1</t>
  </si>
  <si>
    <t>O2</t>
  </si>
  <si>
    <t>O3</t>
  </si>
  <si>
    <t>VL</t>
  </si>
  <si>
    <t>EL</t>
  </si>
  <si>
    <t>T1</t>
  </si>
  <si>
    <t>T2</t>
  </si>
  <si>
    <t>T3</t>
  </si>
  <si>
    <t>T4</t>
  </si>
  <si>
    <t>H4</t>
  </si>
  <si>
    <t>W4</t>
  </si>
  <si>
    <t>Final Rank</t>
  </si>
  <si>
    <t>Environmental</t>
  </si>
  <si>
    <t>Technological</t>
  </si>
  <si>
    <t>Organizational</t>
  </si>
  <si>
    <t>Weight</t>
  </si>
  <si>
    <t>Sub-barriers</t>
  </si>
  <si>
    <t>Main barriers</t>
  </si>
  <si>
    <t>Initial matrix</t>
  </si>
  <si>
    <t>Relative rank</t>
  </si>
  <si>
    <t>Relative importance weights</t>
  </si>
  <si>
    <t>Global importance weights</t>
  </si>
  <si>
    <t>Global Rank</t>
  </si>
  <si>
    <t>Rappeler:  selectionner les cellules et cliquer sur = puis selectionner les cellules a copier+ ctrl+shift+enter</t>
  </si>
  <si>
    <t>W1 (Tech)</t>
  </si>
  <si>
    <t>W2 (Env)</t>
  </si>
  <si>
    <t>W3 (Org)</t>
  </si>
  <si>
    <t>Somme Dk</t>
  </si>
  <si>
    <t>Aggregate matrix</t>
  </si>
  <si>
    <t xml:space="preserve"> Decision makers importance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</si>
</sst>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9" borderId="10" xfId="0" applyFill="1" applyBorder="1"/>
    <xf numFmtId="0" fontId="0" fillId="9" borderId="1" xfId="0" applyFill="1" applyBorder="1"/>
    <xf numFmtId="0" fontId="0" fillId="9" borderId="12" xfId="0" applyFill="1" applyBorder="1"/>
    <xf numFmtId="0" fontId="0" fillId="9" borderId="13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1" borderId="0" xfId="0" applyFill="1"/>
    <xf numFmtId="0" fontId="0" fillId="10" borderId="24" xfId="0" applyFill="1" applyBorder="1"/>
    <xf numFmtId="0" fontId="0" fillId="5" borderId="23" xfId="0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7" xfId="0" applyFill="1" applyBorder="1"/>
    <xf numFmtId="0" fontId="0" fillId="0" borderId="0" xfId="0" applyFill="1"/>
    <xf numFmtId="0" fontId="0" fillId="12" borderId="1" xfId="0" applyFill="1" applyBorder="1"/>
    <xf numFmtId="20" fontId="0" fillId="0" borderId="1" xfId="0" applyNumberFormat="1" applyBorder="1"/>
    <xf numFmtId="0" fontId="1" fillId="0" borderId="0" xfId="0" applyFont="1" applyBorder="1"/>
    <xf numFmtId="0" fontId="5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9" xfId="0" applyBorder="1"/>
    <xf numFmtId="0" fontId="0" fillId="9" borderId="4" xfId="0" applyFill="1" applyBorder="1"/>
    <xf numFmtId="0" fontId="0" fillId="0" borderId="36" xfId="0" applyBorder="1" applyAlignment="1">
      <alignment horizontal="center"/>
    </xf>
    <xf numFmtId="0" fontId="0" fillId="0" borderId="1" xfId="0" applyFill="1" applyBorder="1"/>
    <xf numFmtId="0" fontId="0" fillId="13" borderId="1" xfId="0" applyFill="1" applyBorder="1"/>
    <xf numFmtId="0" fontId="0" fillId="9" borderId="2" xfId="0" applyFill="1" applyBorder="1"/>
    <xf numFmtId="0" fontId="0" fillId="10" borderId="38" xfId="0" applyFill="1" applyBorder="1"/>
    <xf numFmtId="0" fontId="0" fillId="0" borderId="42" xfId="0" applyFill="1" applyBorder="1"/>
    <xf numFmtId="0" fontId="0" fillId="5" borderId="15" xfId="0" applyFill="1" applyBorder="1"/>
    <xf numFmtId="0" fontId="0" fillId="0" borderId="0" xfId="0" applyFill="1" applyBorder="1"/>
    <xf numFmtId="0" fontId="0" fillId="10" borderId="40" xfId="0" applyFill="1" applyBorder="1"/>
    <xf numFmtId="0" fontId="0" fillId="5" borderId="17" xfId="0" applyFill="1" applyBorder="1"/>
    <xf numFmtId="0" fontId="0" fillId="0" borderId="43" xfId="0" applyFill="1" applyBorder="1"/>
    <xf numFmtId="0" fontId="0" fillId="0" borderId="1" xfId="0" applyBorder="1" applyAlignment="1"/>
    <xf numFmtId="0" fontId="0" fillId="0" borderId="13" xfId="0" applyBorder="1" applyAlignment="1"/>
    <xf numFmtId="0" fontId="1" fillId="0" borderId="2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8" xfId="0" applyFill="1" applyBorder="1"/>
    <xf numFmtId="0" fontId="1" fillId="0" borderId="42" xfId="0" applyFont="1" applyBorder="1" applyAlignment="1">
      <alignment horizontal="center"/>
    </xf>
    <xf numFmtId="0" fontId="0" fillId="0" borderId="0" xfId="0" applyBorder="1" applyAlignment="1"/>
    <xf numFmtId="0" fontId="8" fillId="0" borderId="2" xfId="0" applyFont="1" applyBorder="1" applyAlignment="1">
      <alignment horizontal="center"/>
    </xf>
    <xf numFmtId="0" fontId="9" fillId="9" borderId="10" xfId="0" applyFont="1" applyFill="1" applyBorder="1"/>
    <xf numFmtId="0" fontId="9" fillId="9" borderId="1" xfId="0" applyFont="1" applyFill="1" applyBorder="1"/>
    <xf numFmtId="0" fontId="9" fillId="0" borderId="10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2" xfId="0" applyFont="1" applyBorder="1"/>
    <xf numFmtId="0" fontId="9" fillId="9" borderId="4" xfId="0" applyFont="1" applyFill="1" applyBorder="1"/>
    <xf numFmtId="0" fontId="9" fillId="0" borderId="0" xfId="0" applyFont="1"/>
    <xf numFmtId="0" fontId="9" fillId="0" borderId="4" xfId="0" applyFont="1" applyBorder="1"/>
    <xf numFmtId="0" fontId="8" fillId="0" borderId="38" xfId="0" applyFont="1" applyBorder="1" applyAlignment="1">
      <alignment horizontal="center"/>
    </xf>
    <xf numFmtId="0" fontId="9" fillId="9" borderId="37" xfId="0" applyFont="1" applyFill="1" applyBorder="1"/>
    <xf numFmtId="0" fontId="9" fillId="9" borderId="24" xfId="0" applyFont="1" applyFill="1" applyBorder="1"/>
    <xf numFmtId="0" fontId="9" fillId="0" borderId="37" xfId="0" applyFont="1" applyBorder="1"/>
    <xf numFmtId="0" fontId="9" fillId="0" borderId="24" xfId="0" applyFont="1" applyBorder="1"/>
    <xf numFmtId="0" fontId="9" fillId="0" borderId="39" xfId="0" applyFont="1" applyBorder="1"/>
    <xf numFmtId="0" fontId="9" fillId="9" borderId="40" xfId="0" applyFont="1" applyFill="1" applyBorder="1"/>
    <xf numFmtId="0" fontId="9" fillId="0" borderId="38" xfId="0" applyFont="1" applyBorder="1"/>
    <xf numFmtId="0" fontId="9" fillId="9" borderId="12" xfId="0" applyFont="1" applyFill="1" applyBorder="1"/>
    <xf numFmtId="0" fontId="9" fillId="9" borderId="13" xfId="0" applyFont="1" applyFill="1" applyBorder="1"/>
    <xf numFmtId="0" fontId="9" fillId="9" borderId="25" xfId="0" applyFont="1" applyFill="1" applyBorder="1"/>
    <xf numFmtId="0" fontId="9" fillId="9" borderId="26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" fillId="0" borderId="4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/>
    <xf numFmtId="0" fontId="0" fillId="0" borderId="12" xfId="0" applyBorder="1" applyAlignment="1"/>
    <xf numFmtId="0" fontId="1" fillId="0" borderId="0" xfId="0" applyFont="1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20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164" fontId="0" fillId="0" borderId="46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4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164" fontId="0" fillId="0" borderId="47" xfId="0" applyNumberFormat="1" applyFont="1" applyBorder="1" applyAlignment="1">
      <alignment horizontal="center" vertical="center"/>
    </xf>
    <xf numFmtId="164" fontId="0" fillId="0" borderId="32" xfId="0" applyNumberFormat="1" applyFont="1" applyBorder="1" applyAlignment="1">
      <alignment horizontal="center" vertical="center"/>
    </xf>
    <xf numFmtId="164" fontId="0" fillId="0" borderId="48" xfId="0" applyNumberFormat="1" applyFont="1" applyBorder="1" applyAlignment="1">
      <alignment horizontal="center" vertical="center"/>
    </xf>
    <xf numFmtId="0" fontId="7" fillId="13" borderId="15" xfId="0" applyFont="1" applyFill="1" applyBorder="1" applyAlignment="1">
      <alignment horizontal="center"/>
    </xf>
    <xf numFmtId="0" fontId="0" fillId="13" borderId="17" xfId="0" applyFill="1" applyBorder="1"/>
    <xf numFmtId="0" fontId="7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E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Priority distribution</a:t>
            </a:r>
          </a:p>
        </c:rich>
      </c:tx>
      <c:layout>
        <c:manualLayout>
          <c:xMode val="edge"/>
          <c:yMode val="edge"/>
          <c:x val="0.2823038443723946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D03-4A4D-9B6F-EB2EADBCEA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D03-4A4D-9B6F-EB2EADBCEA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D03-4A4D-9B6F-EB2EADBCEA87}"/>
              </c:ext>
            </c:extLst>
          </c:dPt>
          <c:dLbls>
            <c:dLbl>
              <c:idx val="0"/>
              <c:layout>
                <c:manualLayout>
                  <c:x val="-0.20292758993361124"/>
                  <c:y val="5.36047542552164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W1 (TB)</a:t>
                    </a:r>
                    <a:r>
                      <a:rPr lang="en-US" baseline="0"/>
                      <a:t>
</a:t>
                    </a:r>
                    <a:fld id="{FBF8CD32-162B-4695-975C-24C7F9F5F3F1}" type="PERCENTAG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D03-4A4D-9B6F-EB2EADBCEA87}"/>
                </c:ext>
              </c:extLst>
            </c:dLbl>
            <c:dLbl>
              <c:idx val="1"/>
              <c:layout>
                <c:manualLayout>
                  <c:x val="0.18632885595182955"/>
                  <c:y val="-0.307396922374669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W2 (EB)
</a:t>
                    </a:r>
                    <a:fld id="{DBBBFB2D-CC8B-407E-B7D3-13CC4509A24B}" type="PERCENTAG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D03-4A4D-9B6F-EB2EADBCEA87}"/>
                </c:ext>
              </c:extLst>
            </c:dLbl>
            <c:dLbl>
              <c:idx val="2"/>
              <c:layout>
                <c:manualLayout>
                  <c:x val="0.17418310946425813"/>
                  <c:y val="8.6455288406674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W3 (OB)</a:t>
                    </a:r>
                    <a:r>
                      <a:rPr lang="en-US" baseline="0"/>
                      <a:t>
</a:t>
                    </a:r>
                    <a:fld id="{D76CDC78-8B0D-49BC-ADEA-64A94F58AE78}" type="PERCENTAG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D03-4A4D-9B6F-EB2EADBCE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'Main barriers'!$F$45:$F$47</c:f>
              <c:strCache>
                <c:ptCount val="3"/>
                <c:pt idx="0">
                  <c:v>W1 (Tech)</c:v>
                </c:pt>
                <c:pt idx="1">
                  <c:v>W2 (Env)</c:v>
                </c:pt>
                <c:pt idx="2">
                  <c:v>W3 (Org)</c:v>
                </c:pt>
              </c:strCache>
            </c:strRef>
          </c:cat>
          <c:val>
            <c:numRef>
              <c:f>'Main barriers'!$G$45:$G$47</c:f>
              <c:numCache>
                <c:formatCode>0.0000</c:formatCode>
                <c:ptCount val="3"/>
                <c:pt idx="0">
                  <c:v>0.35806496260494419</c:v>
                </c:pt>
                <c:pt idx="1">
                  <c:v>0.38832905861121264</c:v>
                </c:pt>
                <c:pt idx="2">
                  <c:v>0.25360597878383384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3-4A4D-9B6F-EB2EADBCEA8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D792B5E-2F56-40E4-8A62-735E9328AE96}"/>
                </a:ext>
              </a:extLst>
            </xdr:cNvPr>
            <xdr:cNvSpPr txBox="1"/>
          </xdr:nvSpPr>
          <xdr:spPr>
            <a:xfrm>
              <a:off x="251460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D792B5E-2F56-40E4-8A62-735E9328AE96}"/>
                </a:ext>
              </a:extLst>
            </xdr:cNvPr>
            <xdr:cNvSpPr txBox="1"/>
          </xdr:nvSpPr>
          <xdr:spPr>
            <a:xfrm>
              <a:off x="251460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6</xdr:col>
      <xdr:colOff>190500</xdr:colOff>
      <xdr:row>3</xdr:row>
      <xdr:rowOff>38662</xdr:rowOff>
    </xdr:from>
    <xdr:to>
      <xdr:col>9</xdr:col>
      <xdr:colOff>0</xdr:colOff>
      <xdr:row>7</xdr:row>
      <xdr:rowOff>180790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F6865A-EBEC-4F76-8333-B19E8F7D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7140" y="602542"/>
          <a:ext cx="2186940" cy="873648"/>
        </a:xfrm>
        <a:prstGeom prst="rect">
          <a:avLst/>
        </a:prstGeom>
      </xdr:spPr>
    </xdr:pic>
    <xdr:clientData/>
  </xdr:twoCellAnchor>
  <xdr:twoCellAnchor>
    <xdr:from>
      <xdr:col>8</xdr:col>
      <xdr:colOff>541020</xdr:colOff>
      <xdr:row>2</xdr:row>
      <xdr:rowOff>190500</xdr:rowOff>
    </xdr:from>
    <xdr:to>
      <xdr:col>9</xdr:col>
      <xdr:colOff>53340</xdr:colOff>
      <xdr:row>3</xdr:row>
      <xdr:rowOff>167640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EB9F6AC-D548-4A26-BA8B-E25E9CDD9B55}"/>
            </a:ext>
          </a:extLst>
        </xdr:cNvPr>
        <xdr:cNvCxnSpPr/>
      </xdr:nvCxnSpPr>
      <xdr:spPr>
        <a:xfrm flipH="1">
          <a:off x="5722620" y="556260"/>
          <a:ext cx="30480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335280</xdr:colOff>
      <xdr:row>7</xdr:row>
      <xdr:rowOff>106680</xdr:rowOff>
    </xdr:from>
    <xdr:to>
      <xdr:col>7</xdr:col>
      <xdr:colOff>350520</xdr:colOff>
      <xdr:row>9</xdr:row>
      <xdr:rowOff>60960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584BEF4C-710B-41AF-9515-7FB56851A0D8}"/>
            </a:ext>
          </a:extLst>
        </xdr:cNvPr>
        <xdr:cNvCxnSpPr/>
      </xdr:nvCxnSpPr>
      <xdr:spPr>
        <a:xfrm flipV="1">
          <a:off x="5547360" y="1402080"/>
          <a:ext cx="15240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541020</xdr:colOff>
      <xdr:row>18</xdr:row>
      <xdr:rowOff>38100</xdr:rowOff>
    </xdr:from>
    <xdr:to>
      <xdr:col>9</xdr:col>
      <xdr:colOff>0</xdr:colOff>
      <xdr:row>21</xdr:row>
      <xdr:rowOff>0</xdr:rowOff>
    </xdr:to>
    <xdr:sp macro="" textlink="">
      <xdr:nvSpPr>
        <xdr:cNvPr id="3" name="Flèche : double flèche verticale 2">
          <a:extLst>
            <a:ext uri="{FF2B5EF4-FFF2-40B4-BE49-F238E27FC236}">
              <a16:creationId xmlns:a16="http://schemas.microsoft.com/office/drawing/2014/main" id="{3C48B438-D3D2-4D32-9E4F-30F246E6776A}"/>
            </a:ext>
          </a:extLst>
        </xdr:cNvPr>
        <xdr:cNvSpPr/>
      </xdr:nvSpPr>
      <xdr:spPr>
        <a:xfrm>
          <a:off x="5722620" y="3375660"/>
          <a:ext cx="251460" cy="518160"/>
        </a:xfrm>
        <a:prstGeom prst="up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152401</xdr:colOff>
      <xdr:row>26</xdr:row>
      <xdr:rowOff>65656</xdr:rowOff>
    </xdr:from>
    <xdr:to>
      <xdr:col>9</xdr:col>
      <xdr:colOff>655321</xdr:colOff>
      <xdr:row>30</xdr:row>
      <xdr:rowOff>34178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496048-3079-4254-A478-AA5D1734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81" y="4881496"/>
          <a:ext cx="5913120" cy="700042"/>
        </a:xfrm>
        <a:prstGeom prst="rect">
          <a:avLst/>
        </a:prstGeom>
      </xdr:spPr>
    </xdr:pic>
    <xdr:clientData/>
  </xdr:twoCellAnchor>
  <xdr:twoCellAnchor>
    <xdr:from>
      <xdr:col>1</xdr:col>
      <xdr:colOff>350520</xdr:colOff>
      <xdr:row>28</xdr:row>
      <xdr:rowOff>38100</xdr:rowOff>
    </xdr:from>
    <xdr:to>
      <xdr:col>5</xdr:col>
      <xdr:colOff>175260</xdr:colOff>
      <xdr:row>31</xdr:row>
      <xdr:rowOff>83820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E179A27-908C-4C74-B0B4-0A3C0574AE97}"/>
            </a:ext>
          </a:extLst>
        </xdr:cNvPr>
        <xdr:cNvCxnSpPr/>
      </xdr:nvCxnSpPr>
      <xdr:spPr>
        <a:xfrm>
          <a:off x="1143000" y="5219700"/>
          <a:ext cx="2042160" cy="6019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358140</xdr:colOff>
      <xdr:row>36</xdr:row>
      <xdr:rowOff>76200</xdr:rowOff>
    </xdr:from>
    <xdr:to>
      <xdr:col>15</xdr:col>
      <xdr:colOff>731520</xdr:colOff>
      <xdr:row>43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853C914-759E-4948-9E14-A464E697CE1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4120" y="6758940"/>
          <a:ext cx="5920740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541021</xdr:colOff>
      <xdr:row>39</xdr:row>
      <xdr:rowOff>177600</xdr:rowOff>
    </xdr:from>
    <xdr:to>
      <xdr:col>0</xdr:col>
      <xdr:colOff>838201</xdr:colOff>
      <xdr:row>41</xdr:row>
      <xdr:rowOff>20913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72312CF-22CD-4533-9678-62FA600E1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1" y="7408980"/>
          <a:ext cx="297180" cy="216693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518161</xdr:colOff>
      <xdr:row>41</xdr:row>
      <xdr:rowOff>44214</xdr:rowOff>
    </xdr:from>
    <xdr:to>
      <xdr:col>0</xdr:col>
      <xdr:colOff>822960</xdr:colOff>
      <xdr:row>42</xdr:row>
      <xdr:rowOff>44213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5685838-0E70-4719-9043-81D0500A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161" y="7641354"/>
          <a:ext cx="304799" cy="190499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36</xdr:row>
      <xdr:rowOff>91440</xdr:rowOff>
    </xdr:from>
    <xdr:to>
      <xdr:col>8</xdr:col>
      <xdr:colOff>137160</xdr:colOff>
      <xdr:row>39</xdr:row>
      <xdr:rowOff>175260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89EF4BD-7FE2-49A2-AD6B-DD6C2FA559E2}"/>
            </a:ext>
          </a:extLst>
        </xdr:cNvPr>
        <xdr:cNvSpPr/>
      </xdr:nvSpPr>
      <xdr:spPr>
        <a:xfrm>
          <a:off x="1447800" y="6774180"/>
          <a:ext cx="4625340" cy="63246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266700</xdr:colOff>
      <xdr:row>36</xdr:row>
      <xdr:rowOff>99060</xdr:rowOff>
    </xdr:from>
    <xdr:to>
      <xdr:col>15</xdr:col>
      <xdr:colOff>655320</xdr:colOff>
      <xdr:row>37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05A22AF-B091-4A05-975C-3400ABA53AE9}"/>
            </a:ext>
          </a:extLst>
        </xdr:cNvPr>
        <xdr:cNvSpPr/>
      </xdr:nvSpPr>
      <xdr:spPr>
        <a:xfrm>
          <a:off x="7787640" y="6781800"/>
          <a:ext cx="4351020" cy="19812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144780</xdr:colOff>
      <xdr:row>37</xdr:row>
      <xdr:rowOff>129540</xdr:rowOff>
    </xdr:from>
    <xdr:to>
      <xdr:col>11</xdr:col>
      <xdr:colOff>129540</xdr:colOff>
      <xdr:row>38</xdr:row>
      <xdr:rowOff>167640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C6CD334A-2A15-4D27-8EE6-E5388425ED42}"/>
            </a:ext>
          </a:extLst>
        </xdr:cNvPr>
        <xdr:cNvCxnSpPr/>
      </xdr:nvCxnSpPr>
      <xdr:spPr>
        <a:xfrm flipV="1">
          <a:off x="6080760" y="6995160"/>
          <a:ext cx="2362200" cy="220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1447800</xdr:colOff>
      <xdr:row>40</xdr:row>
      <xdr:rowOff>15240</xdr:rowOff>
    </xdr:from>
    <xdr:to>
      <xdr:col>8</xdr:col>
      <xdr:colOff>137160</xdr:colOff>
      <xdr:row>41</xdr:row>
      <xdr:rowOff>7620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0D98130-8103-4362-95B3-92967E3C1D75}"/>
            </a:ext>
          </a:extLst>
        </xdr:cNvPr>
        <xdr:cNvSpPr/>
      </xdr:nvSpPr>
      <xdr:spPr>
        <a:xfrm>
          <a:off x="1447800" y="7429500"/>
          <a:ext cx="4625340" cy="1828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106680</xdr:colOff>
      <xdr:row>37</xdr:row>
      <xdr:rowOff>129540</xdr:rowOff>
    </xdr:from>
    <xdr:to>
      <xdr:col>10</xdr:col>
      <xdr:colOff>106680</xdr:colOff>
      <xdr:row>40</xdr:row>
      <xdr:rowOff>91440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5353CA01-A3BF-4BCF-93CF-468A88C32D5F}"/>
            </a:ext>
          </a:extLst>
        </xdr:cNvPr>
        <xdr:cNvCxnSpPr>
          <a:endCxn id="23" idx="2"/>
        </xdr:cNvCxnSpPr>
      </xdr:nvCxnSpPr>
      <xdr:spPr>
        <a:xfrm flipV="1">
          <a:off x="6042660" y="6995160"/>
          <a:ext cx="1584960" cy="510540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784860</xdr:colOff>
      <xdr:row>36</xdr:row>
      <xdr:rowOff>91440</xdr:rowOff>
    </xdr:from>
    <xdr:to>
      <xdr:col>10</xdr:col>
      <xdr:colOff>220980</xdr:colOff>
      <xdr:row>37</xdr:row>
      <xdr:rowOff>129540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BCEE6C26-107E-464F-83B3-1D4608DA8546}"/>
            </a:ext>
          </a:extLst>
        </xdr:cNvPr>
        <xdr:cNvSpPr/>
      </xdr:nvSpPr>
      <xdr:spPr>
        <a:xfrm>
          <a:off x="7513320" y="6774180"/>
          <a:ext cx="228600" cy="2209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1447800</xdr:colOff>
      <xdr:row>41</xdr:row>
      <xdr:rowOff>30480</xdr:rowOff>
    </xdr:from>
    <xdr:to>
      <xdr:col>8</xdr:col>
      <xdr:colOff>137160</xdr:colOff>
      <xdr:row>42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5885FA1-7132-4874-ADB5-D13059EACCE9}"/>
            </a:ext>
          </a:extLst>
        </xdr:cNvPr>
        <xdr:cNvSpPr/>
      </xdr:nvSpPr>
      <xdr:spPr>
        <a:xfrm>
          <a:off x="1447800" y="7635240"/>
          <a:ext cx="4625340" cy="1600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129540</xdr:colOff>
      <xdr:row>37</xdr:row>
      <xdr:rowOff>144780</xdr:rowOff>
    </xdr:from>
    <xdr:to>
      <xdr:col>9</xdr:col>
      <xdr:colOff>251460</xdr:colOff>
      <xdr:row>41</xdr:row>
      <xdr:rowOff>99060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08FD7650-5ECD-4EA0-9B57-DF92A58787DE}"/>
            </a:ext>
          </a:extLst>
        </xdr:cNvPr>
        <xdr:cNvCxnSpPr/>
      </xdr:nvCxnSpPr>
      <xdr:spPr>
        <a:xfrm flipV="1">
          <a:off x="6065520" y="7010400"/>
          <a:ext cx="914400" cy="693420"/>
        </a:xfrm>
        <a:prstGeom prst="straightConnector1">
          <a:avLst/>
        </a:prstGeom>
        <a:ln>
          <a:solidFill>
            <a:srgbClr val="12EE4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784860</xdr:colOff>
      <xdr:row>36</xdr:row>
      <xdr:rowOff>53340</xdr:rowOff>
    </xdr:from>
    <xdr:to>
      <xdr:col>9</xdr:col>
      <xdr:colOff>754380</xdr:colOff>
      <xdr:row>37</xdr:row>
      <xdr:rowOff>144780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F2F7A36E-FE58-472A-8581-35B5857E54D4}"/>
            </a:ext>
          </a:extLst>
        </xdr:cNvPr>
        <xdr:cNvSpPr/>
      </xdr:nvSpPr>
      <xdr:spPr>
        <a:xfrm>
          <a:off x="6720840" y="6736080"/>
          <a:ext cx="762000" cy="2743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647700</xdr:colOff>
      <xdr:row>45</xdr:row>
      <xdr:rowOff>91440</xdr:rowOff>
    </xdr:from>
    <xdr:to>
      <xdr:col>11</xdr:col>
      <xdr:colOff>716280</xdr:colOff>
      <xdr:row>57</xdr:row>
      <xdr:rowOff>160020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2DC7A997-0C8E-496B-AFA3-D950AEFF1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541020</xdr:colOff>
      <xdr:row>14</xdr:row>
      <xdr:rowOff>7620</xdr:rowOff>
    </xdr:from>
    <xdr:to>
      <xdr:col>10</xdr:col>
      <xdr:colOff>7620</xdr:colOff>
      <xdr:row>21</xdr:row>
      <xdr:rowOff>0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83323334-BE0E-4913-9B35-D1C1AC3CA651}"/>
            </a:ext>
          </a:extLst>
        </xdr:cNvPr>
        <xdr:cNvCxnSpPr/>
      </xdr:nvCxnSpPr>
      <xdr:spPr>
        <a:xfrm>
          <a:off x="3116580" y="2613660"/>
          <a:ext cx="4480560" cy="128016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20</xdr:row>
      <xdr:rowOff>182880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0ECBC933-A6AB-46AE-BDDB-BBFA8F1CDA79}"/>
            </a:ext>
          </a:extLst>
        </xdr:cNvPr>
        <xdr:cNvCxnSpPr/>
      </xdr:nvCxnSpPr>
      <xdr:spPr>
        <a:xfrm>
          <a:off x="1546860" y="2606040"/>
          <a:ext cx="0" cy="128016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15</xdr:row>
      <xdr:rowOff>15240</xdr:rowOff>
    </xdr:from>
    <xdr:to>
      <xdr:col>3</xdr:col>
      <xdr:colOff>7620</xdr:colOff>
      <xdr:row>16</xdr:row>
      <xdr:rowOff>15240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E805A258-B0ED-4833-8272-8342842390F0}"/>
            </a:ext>
          </a:extLst>
        </xdr:cNvPr>
        <xdr:cNvSpPr/>
      </xdr:nvSpPr>
      <xdr:spPr>
        <a:xfrm>
          <a:off x="2004060" y="2804160"/>
          <a:ext cx="579120" cy="18288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60960</xdr:colOff>
      <xdr:row>22</xdr:row>
      <xdr:rowOff>213360</xdr:rowOff>
    </xdr:from>
    <xdr:to>
      <xdr:col>7</xdr:col>
      <xdr:colOff>15240</xdr:colOff>
      <xdr:row>24</xdr:row>
      <xdr:rowOff>22860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4D33A95-F77D-4B47-BDAF-879959D72B6A}"/>
            </a:ext>
          </a:extLst>
        </xdr:cNvPr>
        <xdr:cNvSpPr/>
      </xdr:nvSpPr>
      <xdr:spPr>
        <a:xfrm>
          <a:off x="3192780" y="4259580"/>
          <a:ext cx="2034540" cy="22098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236220</xdr:colOff>
      <xdr:row>16</xdr:row>
      <xdr:rowOff>15240</xdr:rowOff>
    </xdr:from>
    <xdr:to>
      <xdr:col>3</xdr:col>
      <xdr:colOff>388620</xdr:colOff>
      <xdr:row>18</xdr:row>
      <xdr:rowOff>167640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19B38B42-9156-4BC3-BC1E-34ECA2352A6F}"/>
            </a:ext>
          </a:extLst>
        </xdr:cNvPr>
        <xdr:cNvCxnSpPr>
          <a:stCxn id="29" idx="4"/>
        </xdr:cNvCxnSpPr>
      </xdr:nvCxnSpPr>
      <xdr:spPr>
        <a:xfrm>
          <a:off x="2293620" y="2987040"/>
          <a:ext cx="670560" cy="51816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18</xdr:row>
      <xdr:rowOff>160020</xdr:rowOff>
    </xdr:from>
    <xdr:to>
      <xdr:col>6</xdr:col>
      <xdr:colOff>388620</xdr:colOff>
      <xdr:row>20</xdr:row>
      <xdr:rowOff>83820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DE14B28-5974-4127-B5AC-B8A44E57B57E}"/>
            </a:ext>
          </a:extLst>
        </xdr:cNvPr>
        <xdr:cNvSpPr/>
      </xdr:nvSpPr>
      <xdr:spPr>
        <a:xfrm>
          <a:off x="1722120" y="3482340"/>
          <a:ext cx="3086100" cy="2895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rgbClr val="002060"/>
              </a:solidFill>
            </a:rPr>
            <a:t>Linguistic variables are transformed to IF numbers</a:t>
          </a:r>
        </a:p>
      </xdr:txBody>
    </xdr:sp>
    <xdr:clientData/>
  </xdr:twoCellAnchor>
  <xdr:twoCellAnchor>
    <xdr:from>
      <xdr:col>4</xdr:col>
      <xdr:colOff>114300</xdr:colOff>
      <xdr:row>20</xdr:row>
      <xdr:rowOff>83820</xdr:rowOff>
    </xdr:from>
    <xdr:to>
      <xdr:col>5</xdr:col>
      <xdr:colOff>68580</xdr:colOff>
      <xdr:row>22</xdr:row>
      <xdr:rowOff>175260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477E6A1D-7F47-486B-AF95-D422CEF5790A}"/>
            </a:ext>
          </a:extLst>
        </xdr:cNvPr>
        <xdr:cNvCxnSpPr/>
      </xdr:nvCxnSpPr>
      <xdr:spPr>
        <a:xfrm>
          <a:off x="3246120" y="3787140"/>
          <a:ext cx="586740" cy="46482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129540</xdr:colOff>
      <xdr:row>29</xdr:row>
      <xdr:rowOff>160020</xdr:rowOff>
    </xdr:from>
    <xdr:to>
      <xdr:col>4</xdr:col>
      <xdr:colOff>373380</xdr:colOff>
      <xdr:row>29</xdr:row>
      <xdr:rowOff>175260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8A78D911-9B20-4ED6-9914-613DF4F31433}"/>
            </a:ext>
          </a:extLst>
        </xdr:cNvPr>
        <xdr:cNvCxnSpPr/>
      </xdr:nvCxnSpPr>
      <xdr:spPr>
        <a:xfrm>
          <a:off x="2186940" y="5524500"/>
          <a:ext cx="1318260" cy="15240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289560</xdr:colOff>
      <xdr:row>30</xdr:row>
      <xdr:rowOff>0</xdr:rowOff>
    </xdr:from>
    <xdr:to>
      <xdr:col>3</xdr:col>
      <xdr:colOff>175260</xdr:colOff>
      <xdr:row>32</xdr:row>
      <xdr:rowOff>182880</xdr:rowOff>
    </xdr:to>
    <xdr:cxnSp macro="">
      <xdr:nvCxnSpPr>
        <xdr:cNvPr id="41" name="Connecteur droit avec flèche 40">
          <a:extLst>
            <a:ext uri="{FF2B5EF4-FFF2-40B4-BE49-F238E27FC236}">
              <a16:creationId xmlns:a16="http://schemas.microsoft.com/office/drawing/2014/main" id="{D7EB7008-C354-451F-8885-1FDB330F3667}"/>
            </a:ext>
          </a:extLst>
        </xdr:cNvPr>
        <xdr:cNvCxnSpPr/>
      </xdr:nvCxnSpPr>
      <xdr:spPr>
        <a:xfrm flipH="1">
          <a:off x="1836420" y="5547360"/>
          <a:ext cx="914400" cy="579120"/>
        </a:xfrm>
        <a:prstGeom prst="straightConnector1">
          <a:avLst/>
        </a:prstGeom>
        <a:ln>
          <a:solidFill>
            <a:srgbClr val="C00000"/>
          </a:solidFill>
          <a:prstDash val="dash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449580</xdr:colOff>
      <xdr:row>29</xdr:row>
      <xdr:rowOff>175260</xdr:rowOff>
    </xdr:from>
    <xdr:to>
      <xdr:col>6</xdr:col>
      <xdr:colOff>335280</xdr:colOff>
      <xdr:row>29</xdr:row>
      <xdr:rowOff>175260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id="{F0015499-1E33-402C-8BBC-8E8E8AF9DCB1}"/>
            </a:ext>
          </a:extLst>
        </xdr:cNvPr>
        <xdr:cNvCxnSpPr/>
      </xdr:nvCxnSpPr>
      <xdr:spPr>
        <a:xfrm>
          <a:off x="3581400" y="5539740"/>
          <a:ext cx="1173480" cy="0"/>
        </a:xfrm>
        <a:prstGeom prst="line">
          <a:avLst/>
        </a:prstGeom>
        <a:ln w="28575">
          <a:solidFill>
            <a:srgbClr val="00B050"/>
          </a:solidFill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289560</xdr:colOff>
      <xdr:row>30</xdr:row>
      <xdr:rowOff>15240</xdr:rowOff>
    </xdr:from>
    <xdr:to>
      <xdr:col>5</xdr:col>
      <xdr:colOff>312420</xdr:colOff>
      <xdr:row>32</xdr:row>
      <xdr:rowOff>182880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133C8C5D-35DD-40D5-8221-C3CE66766D17}"/>
            </a:ext>
          </a:extLst>
        </xdr:cNvPr>
        <xdr:cNvCxnSpPr/>
      </xdr:nvCxnSpPr>
      <xdr:spPr>
        <a:xfrm flipH="1">
          <a:off x="2346960" y="5562600"/>
          <a:ext cx="1729740" cy="563880"/>
        </a:xfrm>
        <a:prstGeom prst="straightConnector1">
          <a:avLst/>
        </a:prstGeom>
        <a:ln>
          <a:solidFill>
            <a:srgbClr val="00B050"/>
          </a:solidFill>
          <a:prstDash val="dash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502920</xdr:colOff>
      <xdr:row>29</xdr:row>
      <xdr:rowOff>160020</xdr:rowOff>
    </xdr:from>
    <xdr:to>
      <xdr:col>9</xdr:col>
      <xdr:colOff>617220</xdr:colOff>
      <xdr:row>30</xdr:row>
      <xdr:rowOff>0</xdr:rowOff>
    </xdr:to>
    <xdr:cxnSp macro="">
      <xdr:nvCxnSpPr>
        <xdr:cNvPr id="49" name="Connecteur droit 48">
          <a:extLst>
            <a:ext uri="{FF2B5EF4-FFF2-40B4-BE49-F238E27FC236}">
              <a16:creationId xmlns:a16="http://schemas.microsoft.com/office/drawing/2014/main" id="{DDD55822-0E65-4744-9A88-EBEA5AF7203A}"/>
            </a:ext>
          </a:extLst>
        </xdr:cNvPr>
        <xdr:cNvCxnSpPr/>
      </xdr:nvCxnSpPr>
      <xdr:spPr>
        <a:xfrm flipV="1">
          <a:off x="4922520" y="5524500"/>
          <a:ext cx="2491740" cy="22860"/>
        </a:xfrm>
        <a:prstGeom prst="line">
          <a:avLst/>
        </a:prstGeom>
        <a:ln w="28575">
          <a:solidFill>
            <a:srgbClr val="0070C0"/>
          </a:solidFill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30</xdr:row>
      <xdr:rowOff>0</xdr:rowOff>
    </xdr:from>
    <xdr:to>
      <xdr:col>7</xdr:col>
      <xdr:colOff>358140</xdr:colOff>
      <xdr:row>33</xdr:row>
      <xdr:rowOff>7620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893C2356-1858-430C-A492-C5BBA143D98A}"/>
            </a:ext>
          </a:extLst>
        </xdr:cNvPr>
        <xdr:cNvCxnSpPr/>
      </xdr:nvCxnSpPr>
      <xdr:spPr>
        <a:xfrm flipH="1">
          <a:off x="2948940" y="5547360"/>
          <a:ext cx="2621280" cy="594360"/>
        </a:xfrm>
        <a:prstGeom prst="straightConnector1">
          <a:avLst/>
        </a:prstGeom>
        <a:ln>
          <a:solidFill>
            <a:srgbClr val="0070C0"/>
          </a:solidFill>
          <a:prstDash val="dash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236220</xdr:colOff>
      <xdr:row>22</xdr:row>
      <xdr:rowOff>99060</xdr:rowOff>
    </xdr:from>
    <xdr:to>
      <xdr:col>1</xdr:col>
      <xdr:colOff>350520</xdr:colOff>
      <xdr:row>23</xdr:row>
      <xdr:rowOff>91440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345FAC89-5007-42CA-BDB3-45FF98742398}"/>
            </a:ext>
          </a:extLst>
        </xdr:cNvPr>
        <xdr:cNvSpPr/>
      </xdr:nvSpPr>
      <xdr:spPr>
        <a:xfrm>
          <a:off x="1783080" y="4145280"/>
          <a:ext cx="114300" cy="220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u</a:t>
          </a:r>
        </a:p>
      </xdr:txBody>
    </xdr:sp>
    <xdr:clientData/>
  </xdr:twoCellAnchor>
  <xdr:twoCellAnchor>
    <xdr:from>
      <xdr:col>2</xdr:col>
      <xdr:colOff>160020</xdr:colOff>
      <xdr:row>22</xdr:row>
      <xdr:rowOff>99060</xdr:rowOff>
    </xdr:from>
    <xdr:to>
      <xdr:col>2</xdr:col>
      <xdr:colOff>274320</xdr:colOff>
      <xdr:row>23</xdr:row>
      <xdr:rowOff>91440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23D5B235-97FE-4ED6-B54C-511056DFAE89}"/>
            </a:ext>
          </a:extLst>
        </xdr:cNvPr>
        <xdr:cNvSpPr/>
      </xdr:nvSpPr>
      <xdr:spPr>
        <a:xfrm>
          <a:off x="2217420" y="4145280"/>
          <a:ext cx="114300" cy="220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v</a:t>
          </a:r>
        </a:p>
      </xdr:txBody>
    </xdr:sp>
    <xdr:clientData/>
  </xdr:twoCellAnchor>
  <xdr:oneCellAnchor>
    <xdr:from>
      <xdr:col>3</xdr:col>
      <xdr:colOff>144780</xdr:colOff>
      <xdr:row>22</xdr:row>
      <xdr:rowOff>91440</xdr:rowOff>
    </xdr:from>
    <xdr:ext cx="11849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4A644A01-9D00-4398-987A-447D400B93F3}"/>
                </a:ext>
              </a:extLst>
            </xdr:cNvPr>
            <xdr:cNvSpPr txBox="1"/>
          </xdr:nvSpPr>
          <xdr:spPr>
            <a:xfrm>
              <a:off x="2720340" y="413766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61" name="ZoneTexte 60">
              <a:extLst>
                <a:ext uri="{FF2B5EF4-FFF2-40B4-BE49-F238E27FC236}">
                  <a16:creationId xmlns:a16="http://schemas.microsoft.com/office/drawing/2014/main" id="{4A644A01-9D00-4398-987A-447D400B93F3}"/>
                </a:ext>
              </a:extLst>
            </xdr:cNvPr>
            <xdr:cNvSpPr txBox="1"/>
          </xdr:nvSpPr>
          <xdr:spPr>
            <a:xfrm>
              <a:off x="2720340" y="413766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9</xdr:col>
      <xdr:colOff>236220</xdr:colOff>
      <xdr:row>5</xdr:row>
      <xdr:rowOff>22860</xdr:rowOff>
    </xdr:from>
    <xdr:to>
      <xdr:col>12</xdr:col>
      <xdr:colOff>708660</xdr:colOff>
      <xdr:row>11</xdr:row>
      <xdr:rowOff>142609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5D469F34-1F70-480A-B389-49E9497F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33260" y="952500"/>
          <a:ext cx="2849880" cy="1232269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twoCellAnchor>
    <xdr:from>
      <xdr:col>7</xdr:col>
      <xdr:colOff>289560</xdr:colOff>
      <xdr:row>8</xdr:row>
      <xdr:rowOff>90355</xdr:rowOff>
    </xdr:from>
    <xdr:to>
      <xdr:col>9</xdr:col>
      <xdr:colOff>236220</xdr:colOff>
      <xdr:row>13</xdr:row>
      <xdr:rowOff>0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9B9D60A9-5D49-4734-BE2C-FB83234C182C}"/>
            </a:ext>
          </a:extLst>
        </xdr:cNvPr>
        <xdr:cNvCxnSpPr>
          <a:stCxn id="62" idx="1"/>
        </xdr:cNvCxnSpPr>
      </xdr:nvCxnSpPr>
      <xdr:spPr>
        <a:xfrm flipH="1">
          <a:off x="5501640" y="1568635"/>
          <a:ext cx="1531620" cy="83928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594360</xdr:colOff>
      <xdr:row>11</xdr:row>
      <xdr:rowOff>45720</xdr:rowOff>
    </xdr:from>
    <xdr:to>
      <xdr:col>9</xdr:col>
      <xdr:colOff>342900</xdr:colOff>
      <xdr:row>20</xdr:row>
      <xdr:rowOff>167640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D46A4975-488C-4CA4-9FDC-C97AA635A416}"/>
            </a:ext>
          </a:extLst>
        </xdr:cNvPr>
        <xdr:cNvCxnSpPr/>
      </xdr:nvCxnSpPr>
      <xdr:spPr>
        <a:xfrm flipH="1">
          <a:off x="5806440" y="2087880"/>
          <a:ext cx="1333500" cy="176784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1188720</xdr:colOff>
      <xdr:row>18</xdr:row>
      <xdr:rowOff>53340</xdr:rowOff>
    </xdr:from>
    <xdr:to>
      <xdr:col>0</xdr:col>
      <xdr:colOff>1363980</xdr:colOff>
      <xdr:row>19</xdr:row>
      <xdr:rowOff>60960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DC367C28-7D74-4B63-A6DD-9776B2B3ACB4}"/>
            </a:ext>
          </a:extLst>
        </xdr:cNvPr>
        <xdr:cNvCxnSpPr/>
      </xdr:nvCxnSpPr>
      <xdr:spPr>
        <a:xfrm flipV="1">
          <a:off x="1188720" y="3375660"/>
          <a:ext cx="17526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1234440</xdr:colOff>
      <xdr:row>20</xdr:row>
      <xdr:rowOff>7620</xdr:rowOff>
    </xdr:from>
    <xdr:to>
      <xdr:col>0</xdr:col>
      <xdr:colOff>1402080</xdr:colOff>
      <xdr:row>20</xdr:row>
      <xdr:rowOff>175260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891EA144-B4AB-4325-883F-02F7C8F45C1F}"/>
            </a:ext>
          </a:extLst>
        </xdr:cNvPr>
        <xdr:cNvCxnSpPr/>
      </xdr:nvCxnSpPr>
      <xdr:spPr>
        <a:xfrm>
          <a:off x="1234440" y="3695700"/>
          <a:ext cx="16764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220980</xdr:colOff>
      <xdr:row>11</xdr:row>
      <xdr:rowOff>38100</xdr:rowOff>
    </xdr:from>
    <xdr:to>
      <xdr:col>13</xdr:col>
      <xdr:colOff>137160</xdr:colOff>
      <xdr:row>15</xdr:row>
      <xdr:rowOff>91440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3AF48246-6A26-49E2-B1B3-5A6DA773A3FA}"/>
            </a:ext>
          </a:extLst>
        </xdr:cNvPr>
        <xdr:cNvCxnSpPr/>
      </xdr:nvCxnSpPr>
      <xdr:spPr>
        <a:xfrm flipV="1">
          <a:off x="9395460" y="2080260"/>
          <a:ext cx="708660" cy="7848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1272540</xdr:colOff>
      <xdr:row>29</xdr:row>
      <xdr:rowOff>137160</xdr:rowOff>
    </xdr:from>
    <xdr:to>
      <xdr:col>0</xdr:col>
      <xdr:colOff>1440180</xdr:colOff>
      <xdr:row>30</xdr:row>
      <xdr:rowOff>121920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1997DF2D-4FE6-4259-8BAC-982F6D62701E}"/>
            </a:ext>
          </a:extLst>
        </xdr:cNvPr>
        <xdr:cNvCxnSpPr/>
      </xdr:nvCxnSpPr>
      <xdr:spPr>
        <a:xfrm>
          <a:off x="1272540" y="5501640"/>
          <a:ext cx="16764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411480</xdr:colOff>
      <xdr:row>2</xdr:row>
      <xdr:rowOff>182880</xdr:rowOff>
    </xdr:from>
    <xdr:to>
      <xdr:col>6</xdr:col>
      <xdr:colOff>236220</xdr:colOff>
      <xdr:row>5</xdr:row>
      <xdr:rowOff>60960</xdr:rowOff>
    </xdr:to>
    <xdr:cxnSp macro="">
      <xdr:nvCxnSpPr>
        <xdr:cNvPr id="76" name="Connecteur droit avec flèche 75">
          <a:extLst>
            <a:ext uri="{FF2B5EF4-FFF2-40B4-BE49-F238E27FC236}">
              <a16:creationId xmlns:a16="http://schemas.microsoft.com/office/drawing/2014/main" id="{F05F5986-1482-4C17-A661-26EAA7A973D1}"/>
            </a:ext>
          </a:extLst>
        </xdr:cNvPr>
        <xdr:cNvCxnSpPr/>
      </xdr:nvCxnSpPr>
      <xdr:spPr>
        <a:xfrm flipH="1" flipV="1">
          <a:off x="4175760" y="548640"/>
          <a:ext cx="480060" cy="4419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784860</xdr:colOff>
      <xdr:row>2</xdr:row>
      <xdr:rowOff>79978</xdr:rowOff>
    </xdr:from>
    <xdr:to>
      <xdr:col>19</xdr:col>
      <xdr:colOff>239156</xdr:colOff>
      <xdr:row>10</xdr:row>
      <xdr:rowOff>182603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EDCBFB30-4DC7-4C6C-96C8-CA434B8C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59340" y="445738"/>
          <a:ext cx="5001656" cy="1580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4413FE3B-FFE9-485C-AAE2-463E5BDDEC72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4413FE3B-FFE9-485C-AAE2-463E5BDDEC72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6</xdr:col>
      <xdr:colOff>190500</xdr:colOff>
      <xdr:row>3</xdr:row>
      <xdr:rowOff>38662</xdr:rowOff>
    </xdr:from>
    <xdr:to>
      <xdr:col>9</xdr:col>
      <xdr:colOff>0</xdr:colOff>
      <xdr:row>7</xdr:row>
      <xdr:rowOff>180790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CC99F8A-97ED-4535-859F-8759BA18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1520" y="602542"/>
          <a:ext cx="2186940" cy="873648"/>
        </a:xfrm>
        <a:prstGeom prst="rect">
          <a:avLst/>
        </a:prstGeom>
      </xdr:spPr>
    </xdr:pic>
    <xdr:clientData/>
  </xdr:twoCellAnchor>
  <xdr:twoCellAnchor>
    <xdr:from>
      <xdr:col>8</xdr:col>
      <xdr:colOff>541020</xdr:colOff>
      <xdr:row>2</xdr:row>
      <xdr:rowOff>190500</xdr:rowOff>
    </xdr:from>
    <xdr:to>
      <xdr:col>9</xdr:col>
      <xdr:colOff>53340</xdr:colOff>
      <xdr:row>3</xdr:row>
      <xdr:rowOff>167640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CE5E290-6052-4942-8A6E-DB4DC46CFF48}"/>
            </a:ext>
          </a:extLst>
        </xdr:cNvPr>
        <xdr:cNvCxnSpPr/>
      </xdr:nvCxnSpPr>
      <xdr:spPr>
        <a:xfrm flipH="1">
          <a:off x="6477000" y="556260"/>
          <a:ext cx="30480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350520</xdr:colOff>
      <xdr:row>7</xdr:row>
      <xdr:rowOff>106680</xdr:rowOff>
    </xdr:from>
    <xdr:to>
      <xdr:col>9</xdr:col>
      <xdr:colOff>22860</xdr:colOff>
      <xdr:row>8</xdr:row>
      <xdr:rowOff>76200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45B2A2A-4A42-44B9-95B8-441E68C126E0}"/>
            </a:ext>
          </a:extLst>
        </xdr:cNvPr>
        <xdr:cNvCxnSpPr/>
      </xdr:nvCxnSpPr>
      <xdr:spPr>
        <a:xfrm flipH="1" flipV="1">
          <a:off x="5494020" y="1402080"/>
          <a:ext cx="125730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541020</xdr:colOff>
      <xdr:row>18</xdr:row>
      <xdr:rowOff>38100</xdr:rowOff>
    </xdr:from>
    <xdr:to>
      <xdr:col>9</xdr:col>
      <xdr:colOff>0</xdr:colOff>
      <xdr:row>23</xdr:row>
      <xdr:rowOff>0</xdr:rowOff>
    </xdr:to>
    <xdr:sp macro="" textlink="">
      <xdr:nvSpPr>
        <xdr:cNvPr id="7" name="Flèche : double flèche verticale 6">
          <a:extLst>
            <a:ext uri="{FF2B5EF4-FFF2-40B4-BE49-F238E27FC236}">
              <a16:creationId xmlns:a16="http://schemas.microsoft.com/office/drawing/2014/main" id="{404BF9FB-2645-4B99-A527-2BE204C1808C}"/>
            </a:ext>
          </a:extLst>
        </xdr:cNvPr>
        <xdr:cNvSpPr/>
      </xdr:nvSpPr>
      <xdr:spPr>
        <a:xfrm>
          <a:off x="6477000" y="3375660"/>
          <a:ext cx="251460" cy="518160"/>
        </a:xfrm>
        <a:prstGeom prst="up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152401</xdr:colOff>
      <xdr:row>28</xdr:row>
      <xdr:rowOff>65656</xdr:rowOff>
    </xdr:from>
    <xdr:to>
      <xdr:col>10</xdr:col>
      <xdr:colOff>91441</xdr:colOff>
      <xdr:row>32</xdr:row>
      <xdr:rowOff>34178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349AA93-397F-41CB-A5D6-2134839AE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9261" y="4881496"/>
          <a:ext cx="5913120" cy="700042"/>
        </a:xfrm>
        <a:prstGeom prst="rect">
          <a:avLst/>
        </a:prstGeom>
      </xdr:spPr>
    </xdr:pic>
    <xdr:clientData/>
  </xdr:twoCellAnchor>
  <xdr:twoCellAnchor>
    <xdr:from>
      <xdr:col>1</xdr:col>
      <xdr:colOff>350520</xdr:colOff>
      <xdr:row>30</xdr:row>
      <xdr:rowOff>38100</xdr:rowOff>
    </xdr:from>
    <xdr:to>
      <xdr:col>5</xdr:col>
      <xdr:colOff>175260</xdr:colOff>
      <xdr:row>33</xdr:row>
      <xdr:rowOff>83820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817BEAB-47B5-4C0B-BE2F-951654B571A3}"/>
            </a:ext>
          </a:extLst>
        </xdr:cNvPr>
        <xdr:cNvCxnSpPr/>
      </xdr:nvCxnSpPr>
      <xdr:spPr>
        <a:xfrm>
          <a:off x="1897380" y="5219700"/>
          <a:ext cx="2042160" cy="6019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358140</xdr:colOff>
      <xdr:row>38</xdr:row>
      <xdr:rowOff>76200</xdr:rowOff>
    </xdr:from>
    <xdr:to>
      <xdr:col>15</xdr:col>
      <xdr:colOff>731520</xdr:colOff>
      <xdr:row>45</xdr:row>
      <xdr:rowOff>22860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698E8E8-AE7D-4BE1-A70E-40723FB42BF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4120" y="6758940"/>
          <a:ext cx="5920740" cy="1226820"/>
        </a:xfrm>
        <a:prstGeom prst="rect">
          <a:avLst/>
        </a:prstGeom>
      </xdr:spPr>
    </xdr:pic>
    <xdr:clientData/>
  </xdr:twoCellAnchor>
  <xdr:twoCellAnchor editAs="oneCell">
    <xdr:from>
      <xdr:col>15</xdr:col>
      <xdr:colOff>624840</xdr:colOff>
      <xdr:row>38</xdr:row>
      <xdr:rowOff>160020</xdr:rowOff>
    </xdr:from>
    <xdr:to>
      <xdr:col>17</xdr:col>
      <xdr:colOff>782737</xdr:colOff>
      <xdr:row>42</xdr:row>
      <xdr:rowOff>98979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DA1CF99-6D71-464B-BAFF-D49C2D1A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08180" y="7223760"/>
          <a:ext cx="1742857" cy="670479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541021</xdr:colOff>
      <xdr:row>41</xdr:row>
      <xdr:rowOff>177600</xdr:rowOff>
    </xdr:from>
    <xdr:to>
      <xdr:col>0</xdr:col>
      <xdr:colOff>838201</xdr:colOff>
      <xdr:row>43</xdr:row>
      <xdr:rowOff>28533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7917870-B19B-412C-9F7B-412230D7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1021" y="7408980"/>
          <a:ext cx="297180" cy="216693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518161</xdr:colOff>
      <xdr:row>43</xdr:row>
      <xdr:rowOff>44214</xdr:rowOff>
    </xdr:from>
    <xdr:to>
      <xdr:col>0</xdr:col>
      <xdr:colOff>822960</xdr:colOff>
      <xdr:row>44</xdr:row>
      <xdr:rowOff>51833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A89D264-DCFC-409B-9C02-EA84E23EB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8161" y="7648974"/>
          <a:ext cx="304799" cy="190499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38</xdr:row>
      <xdr:rowOff>91440</xdr:rowOff>
    </xdr:from>
    <xdr:to>
      <xdr:col>8</xdr:col>
      <xdr:colOff>137160</xdr:colOff>
      <xdr:row>41</xdr:row>
      <xdr:rowOff>175260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66947F3E-4CEE-4EC3-B284-F4E4A07E7D09}"/>
            </a:ext>
          </a:extLst>
        </xdr:cNvPr>
        <xdr:cNvSpPr/>
      </xdr:nvSpPr>
      <xdr:spPr>
        <a:xfrm>
          <a:off x="1447800" y="6774180"/>
          <a:ext cx="4625340" cy="63246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266700</xdr:colOff>
      <xdr:row>38</xdr:row>
      <xdr:rowOff>99060</xdr:rowOff>
    </xdr:from>
    <xdr:to>
      <xdr:col>15</xdr:col>
      <xdr:colOff>655320</xdr:colOff>
      <xdr:row>39</xdr:row>
      <xdr:rowOff>114300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80D05FBD-0172-405A-A2C2-F4E3AC2ADEF4}"/>
            </a:ext>
          </a:extLst>
        </xdr:cNvPr>
        <xdr:cNvSpPr/>
      </xdr:nvSpPr>
      <xdr:spPr>
        <a:xfrm>
          <a:off x="7787640" y="6781800"/>
          <a:ext cx="4351020" cy="19812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144780</xdr:colOff>
      <xdr:row>39</xdr:row>
      <xdr:rowOff>129540</xdr:rowOff>
    </xdr:from>
    <xdr:to>
      <xdr:col>11</xdr:col>
      <xdr:colOff>129540</xdr:colOff>
      <xdr:row>40</xdr:row>
      <xdr:rowOff>167640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E19D5C22-7E9E-4644-AA73-B809CF566156}"/>
            </a:ext>
          </a:extLst>
        </xdr:cNvPr>
        <xdr:cNvCxnSpPr/>
      </xdr:nvCxnSpPr>
      <xdr:spPr>
        <a:xfrm flipV="1">
          <a:off x="6080760" y="6995160"/>
          <a:ext cx="2362200" cy="220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1447800</xdr:colOff>
      <xdr:row>42</xdr:row>
      <xdr:rowOff>15240</xdr:rowOff>
    </xdr:from>
    <xdr:to>
      <xdr:col>8</xdr:col>
      <xdr:colOff>137160</xdr:colOff>
      <xdr:row>43</xdr:row>
      <xdr:rowOff>7620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121327F-8D59-46D0-99C4-0FBD2B3E564D}"/>
            </a:ext>
          </a:extLst>
        </xdr:cNvPr>
        <xdr:cNvSpPr/>
      </xdr:nvSpPr>
      <xdr:spPr>
        <a:xfrm>
          <a:off x="1447800" y="7429500"/>
          <a:ext cx="4625340" cy="1828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106680</xdr:colOff>
      <xdr:row>39</xdr:row>
      <xdr:rowOff>129540</xdr:rowOff>
    </xdr:from>
    <xdr:to>
      <xdr:col>10</xdr:col>
      <xdr:colOff>106680</xdr:colOff>
      <xdr:row>42</xdr:row>
      <xdr:rowOff>91440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2762872A-1F61-49BA-AC4D-014482160731}"/>
            </a:ext>
          </a:extLst>
        </xdr:cNvPr>
        <xdr:cNvCxnSpPr>
          <a:endCxn id="20" idx="2"/>
        </xdr:cNvCxnSpPr>
      </xdr:nvCxnSpPr>
      <xdr:spPr>
        <a:xfrm flipV="1">
          <a:off x="6042660" y="6995160"/>
          <a:ext cx="1584960" cy="510540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784860</xdr:colOff>
      <xdr:row>38</xdr:row>
      <xdr:rowOff>91440</xdr:rowOff>
    </xdr:from>
    <xdr:to>
      <xdr:col>10</xdr:col>
      <xdr:colOff>220980</xdr:colOff>
      <xdr:row>39</xdr:row>
      <xdr:rowOff>129540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5C4945C-2FE4-4449-AC75-8184F5421AED}"/>
            </a:ext>
          </a:extLst>
        </xdr:cNvPr>
        <xdr:cNvSpPr/>
      </xdr:nvSpPr>
      <xdr:spPr>
        <a:xfrm>
          <a:off x="7513320" y="6774180"/>
          <a:ext cx="228600" cy="2209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1447800</xdr:colOff>
      <xdr:row>43</xdr:row>
      <xdr:rowOff>30480</xdr:rowOff>
    </xdr:from>
    <xdr:to>
      <xdr:col>8</xdr:col>
      <xdr:colOff>137160</xdr:colOff>
      <xdr:row>44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70F2CAC9-557E-4891-9653-7430C5DE9040}"/>
            </a:ext>
          </a:extLst>
        </xdr:cNvPr>
        <xdr:cNvSpPr/>
      </xdr:nvSpPr>
      <xdr:spPr>
        <a:xfrm>
          <a:off x="1447800" y="7635240"/>
          <a:ext cx="4625340" cy="1600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129540</xdr:colOff>
      <xdr:row>39</xdr:row>
      <xdr:rowOff>144780</xdr:rowOff>
    </xdr:from>
    <xdr:to>
      <xdr:col>9</xdr:col>
      <xdr:colOff>251460</xdr:colOff>
      <xdr:row>43</xdr:row>
      <xdr:rowOff>99060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786B43EF-8A11-470C-B570-5F086EA2AEA8}"/>
            </a:ext>
          </a:extLst>
        </xdr:cNvPr>
        <xdr:cNvCxnSpPr/>
      </xdr:nvCxnSpPr>
      <xdr:spPr>
        <a:xfrm flipV="1">
          <a:off x="6065520" y="7010400"/>
          <a:ext cx="914400" cy="693420"/>
        </a:xfrm>
        <a:prstGeom prst="straightConnector1">
          <a:avLst/>
        </a:prstGeom>
        <a:ln>
          <a:solidFill>
            <a:srgbClr val="12EE4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784860</xdr:colOff>
      <xdr:row>38</xdr:row>
      <xdr:rowOff>53340</xdr:rowOff>
    </xdr:from>
    <xdr:to>
      <xdr:col>9</xdr:col>
      <xdr:colOff>754380</xdr:colOff>
      <xdr:row>39</xdr:row>
      <xdr:rowOff>144780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AC9AE7A-1EE1-4911-96D0-B57904115834}"/>
            </a:ext>
          </a:extLst>
        </xdr:cNvPr>
        <xdr:cNvSpPr/>
      </xdr:nvSpPr>
      <xdr:spPr>
        <a:xfrm>
          <a:off x="6720840" y="6736080"/>
          <a:ext cx="762000" cy="2743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65B6C170-1780-4A12-942C-1B30DECAF817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65B6C170-1780-4A12-942C-1B30DECAF817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12</xdr:col>
      <xdr:colOff>787400</xdr:colOff>
      <xdr:row>2</xdr:row>
      <xdr:rowOff>8467</xdr:rowOff>
    </xdr:from>
    <xdr:to>
      <xdr:col>19</xdr:col>
      <xdr:colOff>217990</xdr:colOff>
      <xdr:row>10</xdr:row>
      <xdr:rowOff>82305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70EE76A4-5FA9-4254-A747-06EBB97F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14467" y="381000"/>
          <a:ext cx="5001656" cy="1580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80714948-51A5-4A5F-B47C-6D05D7435EBF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80714948-51A5-4A5F-B47C-6D05D7435EBF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6</xdr:col>
      <xdr:colOff>190500</xdr:colOff>
      <xdr:row>3</xdr:row>
      <xdr:rowOff>38662</xdr:rowOff>
    </xdr:from>
    <xdr:to>
      <xdr:col>9</xdr:col>
      <xdr:colOff>0</xdr:colOff>
      <xdr:row>7</xdr:row>
      <xdr:rowOff>180790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33BC3D-BEA2-4636-BFE7-D4B7B42D6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1520" y="602542"/>
          <a:ext cx="2186940" cy="873648"/>
        </a:xfrm>
        <a:prstGeom prst="rect">
          <a:avLst/>
        </a:prstGeom>
      </xdr:spPr>
    </xdr:pic>
    <xdr:clientData/>
  </xdr:twoCellAnchor>
  <xdr:twoCellAnchor>
    <xdr:from>
      <xdr:col>8</xdr:col>
      <xdr:colOff>541020</xdr:colOff>
      <xdr:row>2</xdr:row>
      <xdr:rowOff>190500</xdr:rowOff>
    </xdr:from>
    <xdr:to>
      <xdr:col>9</xdr:col>
      <xdr:colOff>53340</xdr:colOff>
      <xdr:row>3</xdr:row>
      <xdr:rowOff>167640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658F76C-9694-420C-B680-E822463E67E7}"/>
            </a:ext>
          </a:extLst>
        </xdr:cNvPr>
        <xdr:cNvCxnSpPr/>
      </xdr:nvCxnSpPr>
      <xdr:spPr>
        <a:xfrm flipH="1">
          <a:off x="6477000" y="556260"/>
          <a:ext cx="30480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350520</xdr:colOff>
      <xdr:row>7</xdr:row>
      <xdr:rowOff>106680</xdr:rowOff>
    </xdr:from>
    <xdr:to>
      <xdr:col>9</xdr:col>
      <xdr:colOff>22860</xdr:colOff>
      <xdr:row>8</xdr:row>
      <xdr:rowOff>76200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19BD768-74FD-4BE9-862A-0EA1454B6904}"/>
            </a:ext>
          </a:extLst>
        </xdr:cNvPr>
        <xdr:cNvCxnSpPr/>
      </xdr:nvCxnSpPr>
      <xdr:spPr>
        <a:xfrm flipH="1" flipV="1">
          <a:off x="5494020" y="1402080"/>
          <a:ext cx="125730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541020</xdr:colOff>
      <xdr:row>18</xdr:row>
      <xdr:rowOff>38100</xdr:rowOff>
    </xdr:from>
    <xdr:to>
      <xdr:col>9</xdr:col>
      <xdr:colOff>0</xdr:colOff>
      <xdr:row>23</xdr:row>
      <xdr:rowOff>0</xdr:rowOff>
    </xdr:to>
    <xdr:sp macro="" textlink="">
      <xdr:nvSpPr>
        <xdr:cNvPr id="7" name="Flèche : double flèche verticale 6">
          <a:extLst>
            <a:ext uri="{FF2B5EF4-FFF2-40B4-BE49-F238E27FC236}">
              <a16:creationId xmlns:a16="http://schemas.microsoft.com/office/drawing/2014/main" id="{3CA9FBFF-F415-4146-B450-119B4D482194}"/>
            </a:ext>
          </a:extLst>
        </xdr:cNvPr>
        <xdr:cNvSpPr/>
      </xdr:nvSpPr>
      <xdr:spPr>
        <a:xfrm>
          <a:off x="6477000" y="3375660"/>
          <a:ext cx="251460" cy="518160"/>
        </a:xfrm>
        <a:prstGeom prst="up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152401</xdr:colOff>
      <xdr:row>28</xdr:row>
      <xdr:rowOff>65656</xdr:rowOff>
    </xdr:from>
    <xdr:to>
      <xdr:col>10</xdr:col>
      <xdr:colOff>91441</xdr:colOff>
      <xdr:row>32</xdr:row>
      <xdr:rowOff>34178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C061F4E-B63C-49E6-B08B-A9D577ED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9261" y="4881496"/>
          <a:ext cx="5913120" cy="700042"/>
        </a:xfrm>
        <a:prstGeom prst="rect">
          <a:avLst/>
        </a:prstGeom>
      </xdr:spPr>
    </xdr:pic>
    <xdr:clientData/>
  </xdr:twoCellAnchor>
  <xdr:twoCellAnchor>
    <xdr:from>
      <xdr:col>1</xdr:col>
      <xdr:colOff>350520</xdr:colOff>
      <xdr:row>30</xdr:row>
      <xdr:rowOff>38100</xdr:rowOff>
    </xdr:from>
    <xdr:to>
      <xdr:col>5</xdr:col>
      <xdr:colOff>175260</xdr:colOff>
      <xdr:row>33</xdr:row>
      <xdr:rowOff>83820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D3DA0321-A762-444C-ACAB-7B26E3A30D58}"/>
            </a:ext>
          </a:extLst>
        </xdr:cNvPr>
        <xdr:cNvCxnSpPr/>
      </xdr:nvCxnSpPr>
      <xdr:spPr>
        <a:xfrm>
          <a:off x="1897380" y="5219700"/>
          <a:ext cx="2042160" cy="6019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358140</xdr:colOff>
      <xdr:row>38</xdr:row>
      <xdr:rowOff>76200</xdr:rowOff>
    </xdr:from>
    <xdr:to>
      <xdr:col>15</xdr:col>
      <xdr:colOff>731520</xdr:colOff>
      <xdr:row>45</xdr:row>
      <xdr:rowOff>22860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43286EB-95CE-44FD-B246-A5C6E8E3BE4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4120" y="6758940"/>
          <a:ext cx="5920740" cy="12268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769620</xdr:colOff>
      <xdr:row>33</xdr:row>
      <xdr:rowOff>167640</xdr:rowOff>
    </xdr:from>
    <xdr:to>
      <xdr:col>14</xdr:col>
      <xdr:colOff>135037</xdr:colOff>
      <xdr:row>37</xdr:row>
      <xdr:rowOff>83739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718BC23-F28B-474F-AFF8-043F9449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83040" y="5905500"/>
          <a:ext cx="1742857" cy="6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167640</xdr:colOff>
      <xdr:row>29</xdr:row>
      <xdr:rowOff>15909</xdr:rowOff>
    </xdr:from>
    <xdr:to>
      <xdr:col>21</xdr:col>
      <xdr:colOff>528397</xdr:colOff>
      <xdr:row>34</xdr:row>
      <xdr:rowOff>7501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8F0EABC-F255-4947-97C4-FC84307E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8580" y="5014629"/>
          <a:ext cx="9078037" cy="905992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541021</xdr:colOff>
      <xdr:row>41</xdr:row>
      <xdr:rowOff>177600</xdr:rowOff>
    </xdr:from>
    <xdr:to>
      <xdr:col>0</xdr:col>
      <xdr:colOff>838201</xdr:colOff>
      <xdr:row>43</xdr:row>
      <xdr:rowOff>28533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55C1C8A-3909-40EE-80A5-9735C530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1021" y="7408980"/>
          <a:ext cx="297180" cy="216693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518161</xdr:colOff>
      <xdr:row>43</xdr:row>
      <xdr:rowOff>44214</xdr:rowOff>
    </xdr:from>
    <xdr:to>
      <xdr:col>0</xdr:col>
      <xdr:colOff>822960</xdr:colOff>
      <xdr:row>44</xdr:row>
      <xdr:rowOff>51833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2D0378D-1EAB-48FE-A5EE-62449CF1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8161" y="7648974"/>
          <a:ext cx="304799" cy="190499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38</xdr:row>
      <xdr:rowOff>91440</xdr:rowOff>
    </xdr:from>
    <xdr:to>
      <xdr:col>8</xdr:col>
      <xdr:colOff>137160</xdr:colOff>
      <xdr:row>41</xdr:row>
      <xdr:rowOff>175260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E01BE8E-0FEB-4AA1-A210-7C164E889AF8}"/>
            </a:ext>
          </a:extLst>
        </xdr:cNvPr>
        <xdr:cNvSpPr/>
      </xdr:nvSpPr>
      <xdr:spPr>
        <a:xfrm>
          <a:off x="1447800" y="6774180"/>
          <a:ext cx="4625340" cy="63246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266700</xdr:colOff>
      <xdr:row>38</xdr:row>
      <xdr:rowOff>99060</xdr:rowOff>
    </xdr:from>
    <xdr:to>
      <xdr:col>15</xdr:col>
      <xdr:colOff>655320</xdr:colOff>
      <xdr:row>39</xdr:row>
      <xdr:rowOff>114300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98DB92EA-CA08-43C6-B23D-716D2C654806}"/>
            </a:ext>
          </a:extLst>
        </xdr:cNvPr>
        <xdr:cNvSpPr/>
      </xdr:nvSpPr>
      <xdr:spPr>
        <a:xfrm>
          <a:off x="7787640" y="6781800"/>
          <a:ext cx="4351020" cy="19812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144780</xdr:colOff>
      <xdr:row>39</xdr:row>
      <xdr:rowOff>129540</xdr:rowOff>
    </xdr:from>
    <xdr:to>
      <xdr:col>11</xdr:col>
      <xdr:colOff>129540</xdr:colOff>
      <xdr:row>40</xdr:row>
      <xdr:rowOff>167640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B9D63231-3911-4653-89D1-613929186D91}"/>
            </a:ext>
          </a:extLst>
        </xdr:cNvPr>
        <xdr:cNvCxnSpPr/>
      </xdr:nvCxnSpPr>
      <xdr:spPr>
        <a:xfrm flipV="1">
          <a:off x="6080760" y="6995160"/>
          <a:ext cx="2362200" cy="220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1447800</xdr:colOff>
      <xdr:row>42</xdr:row>
      <xdr:rowOff>15240</xdr:rowOff>
    </xdr:from>
    <xdr:to>
      <xdr:col>8</xdr:col>
      <xdr:colOff>137160</xdr:colOff>
      <xdr:row>43</xdr:row>
      <xdr:rowOff>7620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D9F9C5D-F5C5-4CAE-B733-92FC45504C90}"/>
            </a:ext>
          </a:extLst>
        </xdr:cNvPr>
        <xdr:cNvSpPr/>
      </xdr:nvSpPr>
      <xdr:spPr>
        <a:xfrm>
          <a:off x="1447800" y="7429500"/>
          <a:ext cx="4625340" cy="1828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106680</xdr:colOff>
      <xdr:row>39</xdr:row>
      <xdr:rowOff>129540</xdr:rowOff>
    </xdr:from>
    <xdr:to>
      <xdr:col>10</xdr:col>
      <xdr:colOff>106680</xdr:colOff>
      <xdr:row>42</xdr:row>
      <xdr:rowOff>91440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E05F91FF-CC8F-4B79-AF9E-F875952F3FA1}"/>
            </a:ext>
          </a:extLst>
        </xdr:cNvPr>
        <xdr:cNvCxnSpPr>
          <a:endCxn id="20" idx="2"/>
        </xdr:cNvCxnSpPr>
      </xdr:nvCxnSpPr>
      <xdr:spPr>
        <a:xfrm flipV="1">
          <a:off x="6042660" y="6995160"/>
          <a:ext cx="1584960" cy="510540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784860</xdr:colOff>
      <xdr:row>38</xdr:row>
      <xdr:rowOff>91440</xdr:rowOff>
    </xdr:from>
    <xdr:to>
      <xdr:col>10</xdr:col>
      <xdr:colOff>220980</xdr:colOff>
      <xdr:row>39</xdr:row>
      <xdr:rowOff>129540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2D27336E-1E25-4A0F-9E1D-191E563B247F}"/>
            </a:ext>
          </a:extLst>
        </xdr:cNvPr>
        <xdr:cNvSpPr/>
      </xdr:nvSpPr>
      <xdr:spPr>
        <a:xfrm>
          <a:off x="7513320" y="6774180"/>
          <a:ext cx="228600" cy="22098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1447800</xdr:colOff>
      <xdr:row>43</xdr:row>
      <xdr:rowOff>30480</xdr:rowOff>
    </xdr:from>
    <xdr:to>
      <xdr:col>8</xdr:col>
      <xdr:colOff>137160</xdr:colOff>
      <xdr:row>44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727ADE85-8281-40C4-993E-796EB7DC7CB8}"/>
            </a:ext>
          </a:extLst>
        </xdr:cNvPr>
        <xdr:cNvSpPr/>
      </xdr:nvSpPr>
      <xdr:spPr>
        <a:xfrm>
          <a:off x="1447800" y="7635240"/>
          <a:ext cx="4625340" cy="1600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129540</xdr:colOff>
      <xdr:row>39</xdr:row>
      <xdr:rowOff>144780</xdr:rowOff>
    </xdr:from>
    <xdr:to>
      <xdr:col>9</xdr:col>
      <xdr:colOff>251460</xdr:colOff>
      <xdr:row>43</xdr:row>
      <xdr:rowOff>99060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781F3B77-6B6C-408F-A271-B71468EF94BD}"/>
            </a:ext>
          </a:extLst>
        </xdr:cNvPr>
        <xdr:cNvCxnSpPr/>
      </xdr:nvCxnSpPr>
      <xdr:spPr>
        <a:xfrm flipV="1">
          <a:off x="6065520" y="7010400"/>
          <a:ext cx="914400" cy="693420"/>
        </a:xfrm>
        <a:prstGeom prst="straightConnector1">
          <a:avLst/>
        </a:prstGeom>
        <a:ln>
          <a:solidFill>
            <a:srgbClr val="12EE4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784860</xdr:colOff>
      <xdr:row>38</xdr:row>
      <xdr:rowOff>53340</xdr:rowOff>
    </xdr:from>
    <xdr:to>
      <xdr:col>9</xdr:col>
      <xdr:colOff>754380</xdr:colOff>
      <xdr:row>39</xdr:row>
      <xdr:rowOff>144780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F845C78A-DE9A-4DC0-9BB9-14BEBA2CD748}"/>
            </a:ext>
          </a:extLst>
        </xdr:cNvPr>
        <xdr:cNvSpPr/>
      </xdr:nvSpPr>
      <xdr:spPr>
        <a:xfrm>
          <a:off x="6720840" y="6736080"/>
          <a:ext cx="762000" cy="2743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487680</xdr:colOff>
      <xdr:row>18</xdr:row>
      <xdr:rowOff>76200</xdr:rowOff>
    </xdr:from>
    <xdr:to>
      <xdr:col>7</xdr:col>
      <xdr:colOff>662469</xdr:colOff>
      <xdr:row>22</xdr:row>
      <xdr:rowOff>116109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FD7E6C10-0294-4A82-8FA2-96836E5F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4540" y="3413760"/>
          <a:ext cx="3771429" cy="771429"/>
        </a:xfrm>
        <a:prstGeom prst="rect">
          <a:avLst/>
        </a:prstGeom>
      </xdr:spPr>
    </xdr:pic>
    <xdr:clientData/>
  </xdr:twoCellAnchor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80C22BC2-DB02-4C25-AA2E-A8767CCEEE8B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80C22BC2-DB02-4C25-AA2E-A8767CCEEE8B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137160</xdr:colOff>
      <xdr:row>2</xdr:row>
      <xdr:rowOff>7620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D3BE9037-4F55-4C7E-9385-C5F3DE9D6395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D3BE9037-4F55-4C7E-9385-C5F3DE9D6395}"/>
                </a:ext>
              </a:extLst>
            </xdr:cNvPr>
            <xdr:cNvSpPr txBox="1"/>
          </xdr:nvSpPr>
          <xdr:spPr>
            <a:xfrm>
              <a:off x="2712720" y="3733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10</xdr:col>
      <xdr:colOff>662940</xdr:colOff>
      <xdr:row>2</xdr:row>
      <xdr:rowOff>38100</xdr:rowOff>
    </xdr:from>
    <xdr:to>
      <xdr:col>17</xdr:col>
      <xdr:colOff>117236</xdr:colOff>
      <xdr:row>10</xdr:row>
      <xdr:rowOff>125485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9374DF42-1722-45B9-A4E7-2E9C93E6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83880" y="403860"/>
          <a:ext cx="5001656" cy="1580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3</xdr:row>
      <xdr:rowOff>38662</xdr:rowOff>
    </xdr:from>
    <xdr:to>
      <xdr:col>11</xdr:col>
      <xdr:colOff>68580</xdr:colOff>
      <xdr:row>7</xdr:row>
      <xdr:rowOff>180790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0EA671-E2E3-4128-A5AA-4381245A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1520" y="602542"/>
          <a:ext cx="2186940" cy="873648"/>
        </a:xfrm>
        <a:prstGeom prst="rect">
          <a:avLst/>
        </a:prstGeom>
      </xdr:spPr>
    </xdr:pic>
    <xdr:clientData/>
  </xdr:twoCellAnchor>
  <xdr:twoCellAnchor>
    <xdr:from>
      <xdr:col>10</xdr:col>
      <xdr:colOff>541020</xdr:colOff>
      <xdr:row>2</xdr:row>
      <xdr:rowOff>190500</xdr:rowOff>
    </xdr:from>
    <xdr:to>
      <xdr:col>12</xdr:col>
      <xdr:colOff>53340</xdr:colOff>
      <xdr:row>3</xdr:row>
      <xdr:rowOff>167640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9F7BFC5F-53A3-4D0E-8FCD-4C0D92F1975E}"/>
            </a:ext>
          </a:extLst>
        </xdr:cNvPr>
        <xdr:cNvCxnSpPr/>
      </xdr:nvCxnSpPr>
      <xdr:spPr>
        <a:xfrm flipH="1">
          <a:off x="6477000" y="556260"/>
          <a:ext cx="30480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350520</xdr:colOff>
      <xdr:row>7</xdr:row>
      <xdr:rowOff>106680</xdr:rowOff>
    </xdr:from>
    <xdr:to>
      <xdr:col>12</xdr:col>
      <xdr:colOff>22860</xdr:colOff>
      <xdr:row>8</xdr:row>
      <xdr:rowOff>76200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623EAEBB-E2CB-405A-9528-55D67C7D30C0}"/>
            </a:ext>
          </a:extLst>
        </xdr:cNvPr>
        <xdr:cNvCxnSpPr/>
      </xdr:nvCxnSpPr>
      <xdr:spPr>
        <a:xfrm flipH="1" flipV="1">
          <a:off x="5494020" y="1402080"/>
          <a:ext cx="125730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541020</xdr:colOff>
      <xdr:row>19</xdr:row>
      <xdr:rowOff>38100</xdr:rowOff>
    </xdr:from>
    <xdr:to>
      <xdr:col>11</xdr:col>
      <xdr:colOff>0</xdr:colOff>
      <xdr:row>26</xdr:row>
      <xdr:rowOff>0</xdr:rowOff>
    </xdr:to>
    <xdr:sp macro="" textlink="">
      <xdr:nvSpPr>
        <xdr:cNvPr id="7" name="Flèche : double flèche verticale 6">
          <a:extLst>
            <a:ext uri="{FF2B5EF4-FFF2-40B4-BE49-F238E27FC236}">
              <a16:creationId xmlns:a16="http://schemas.microsoft.com/office/drawing/2014/main" id="{57E5B92E-0503-47B3-AC94-E09306EABDA7}"/>
            </a:ext>
          </a:extLst>
        </xdr:cNvPr>
        <xdr:cNvSpPr/>
      </xdr:nvSpPr>
      <xdr:spPr>
        <a:xfrm>
          <a:off x="6477000" y="3558540"/>
          <a:ext cx="251460" cy="1249680"/>
        </a:xfrm>
        <a:prstGeom prst="up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152401</xdr:colOff>
      <xdr:row>32</xdr:row>
      <xdr:rowOff>65656</xdr:rowOff>
    </xdr:from>
    <xdr:to>
      <xdr:col>10</xdr:col>
      <xdr:colOff>76201</xdr:colOff>
      <xdr:row>36</xdr:row>
      <xdr:rowOff>34178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E664ECF-7BE3-40DB-B419-547E7319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9261" y="4881496"/>
          <a:ext cx="5913120" cy="700042"/>
        </a:xfrm>
        <a:prstGeom prst="rect">
          <a:avLst/>
        </a:prstGeom>
      </xdr:spPr>
    </xdr:pic>
    <xdr:clientData/>
  </xdr:twoCellAnchor>
  <xdr:twoCellAnchor>
    <xdr:from>
      <xdr:col>1</xdr:col>
      <xdr:colOff>350520</xdr:colOff>
      <xdr:row>34</xdr:row>
      <xdr:rowOff>38100</xdr:rowOff>
    </xdr:from>
    <xdr:to>
      <xdr:col>6</xdr:col>
      <xdr:colOff>175260</xdr:colOff>
      <xdr:row>37</xdr:row>
      <xdr:rowOff>83820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57978281-9F47-4D5C-B3E7-BB7003613422}"/>
            </a:ext>
          </a:extLst>
        </xdr:cNvPr>
        <xdr:cNvCxnSpPr/>
      </xdr:nvCxnSpPr>
      <xdr:spPr>
        <a:xfrm>
          <a:off x="1897380" y="5219700"/>
          <a:ext cx="2042160" cy="6019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342900</xdr:colOff>
      <xdr:row>43</xdr:row>
      <xdr:rowOff>76200</xdr:rowOff>
    </xdr:from>
    <xdr:to>
      <xdr:col>20</xdr:col>
      <xdr:colOff>716280</xdr:colOff>
      <xdr:row>50</xdr:row>
      <xdr:rowOff>30480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A33B241-99AC-4A28-AD95-F40ABD2C464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1220" y="8046720"/>
          <a:ext cx="5920740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541021</xdr:colOff>
      <xdr:row>47</xdr:row>
      <xdr:rowOff>177600</xdr:rowOff>
    </xdr:from>
    <xdr:to>
      <xdr:col>0</xdr:col>
      <xdr:colOff>838201</xdr:colOff>
      <xdr:row>49</xdr:row>
      <xdr:rowOff>28533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BBFB090-5292-499B-ABC0-61AFE580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1" y="7408980"/>
          <a:ext cx="297180" cy="216693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518161</xdr:colOff>
      <xdr:row>49</xdr:row>
      <xdr:rowOff>44214</xdr:rowOff>
    </xdr:from>
    <xdr:to>
      <xdr:col>0</xdr:col>
      <xdr:colOff>822960</xdr:colOff>
      <xdr:row>50</xdr:row>
      <xdr:rowOff>51833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FAA5586B-0FE7-4C5C-86E3-FABD3047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161" y="7648974"/>
          <a:ext cx="304799" cy="190499"/>
        </a:xfrm>
        <a:prstGeom prst="rect">
          <a:avLst/>
        </a:prstGeom>
      </xdr:spPr>
    </xdr:pic>
    <xdr:clientData/>
  </xdr:twoCellAnchor>
  <xdr:twoCellAnchor>
    <xdr:from>
      <xdr:col>0</xdr:col>
      <xdr:colOff>1463040</xdr:colOff>
      <xdr:row>43</xdr:row>
      <xdr:rowOff>91440</xdr:rowOff>
    </xdr:from>
    <xdr:to>
      <xdr:col>11</xdr:col>
      <xdr:colOff>91440</xdr:colOff>
      <xdr:row>47</xdr:row>
      <xdr:rowOff>175260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AB7FFA2-0709-4A6D-A139-2622E96B7533}"/>
            </a:ext>
          </a:extLst>
        </xdr:cNvPr>
        <xdr:cNvSpPr/>
      </xdr:nvSpPr>
      <xdr:spPr>
        <a:xfrm>
          <a:off x="1463040" y="8054340"/>
          <a:ext cx="6461760" cy="81534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274320</xdr:colOff>
      <xdr:row>43</xdr:row>
      <xdr:rowOff>99060</xdr:rowOff>
    </xdr:from>
    <xdr:to>
      <xdr:col>19</xdr:col>
      <xdr:colOff>662940</xdr:colOff>
      <xdr:row>44</xdr:row>
      <xdr:rowOff>121920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18F3069-91EE-445A-92EB-A5940E3F0D7A}"/>
            </a:ext>
          </a:extLst>
        </xdr:cNvPr>
        <xdr:cNvSpPr/>
      </xdr:nvSpPr>
      <xdr:spPr>
        <a:xfrm>
          <a:off x="11277600" y="8069580"/>
          <a:ext cx="3558540" cy="20574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91440</xdr:colOff>
      <xdr:row>44</xdr:row>
      <xdr:rowOff>129540</xdr:rowOff>
    </xdr:from>
    <xdr:to>
      <xdr:col>17</xdr:col>
      <xdr:colOff>91440</xdr:colOff>
      <xdr:row>45</xdr:row>
      <xdr:rowOff>133350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BD7AB431-528A-4BAD-8A5D-A3DFDA5D727A}"/>
            </a:ext>
          </a:extLst>
        </xdr:cNvPr>
        <xdr:cNvCxnSpPr>
          <a:stCxn id="15" idx="3"/>
        </xdr:cNvCxnSpPr>
      </xdr:nvCxnSpPr>
      <xdr:spPr>
        <a:xfrm flipV="1">
          <a:off x="7924800" y="8275320"/>
          <a:ext cx="4754880" cy="1866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1470660</xdr:colOff>
      <xdr:row>48</xdr:row>
      <xdr:rowOff>22860</xdr:rowOff>
    </xdr:from>
    <xdr:to>
      <xdr:col>11</xdr:col>
      <xdr:colOff>91440</xdr:colOff>
      <xdr:row>48</xdr:row>
      <xdr:rowOff>182880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FCCC502-4E81-4330-84A3-2736AC2D4980}"/>
            </a:ext>
          </a:extLst>
        </xdr:cNvPr>
        <xdr:cNvSpPr/>
      </xdr:nvSpPr>
      <xdr:spPr>
        <a:xfrm>
          <a:off x="1470660" y="8900160"/>
          <a:ext cx="6454140" cy="16002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91440</xdr:colOff>
      <xdr:row>44</xdr:row>
      <xdr:rowOff>152400</xdr:rowOff>
    </xdr:from>
    <xdr:to>
      <xdr:col>15</xdr:col>
      <xdr:colOff>121920</xdr:colOff>
      <xdr:row>48</xdr:row>
      <xdr:rowOff>102870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4C972275-7A03-4C78-8E26-662BC35858AA}"/>
            </a:ext>
          </a:extLst>
        </xdr:cNvPr>
        <xdr:cNvCxnSpPr>
          <a:stCxn id="18" idx="3"/>
        </xdr:cNvCxnSpPr>
      </xdr:nvCxnSpPr>
      <xdr:spPr>
        <a:xfrm flipV="1">
          <a:off x="7924800" y="8298180"/>
          <a:ext cx="3200400" cy="681990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769620</xdr:colOff>
      <xdr:row>43</xdr:row>
      <xdr:rowOff>60960</xdr:rowOff>
    </xdr:from>
    <xdr:to>
      <xdr:col>15</xdr:col>
      <xdr:colOff>274320</xdr:colOff>
      <xdr:row>44</xdr:row>
      <xdr:rowOff>144780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33BE49A-93A6-4142-AA3B-D75B1D98B223}"/>
            </a:ext>
          </a:extLst>
        </xdr:cNvPr>
        <xdr:cNvSpPr/>
      </xdr:nvSpPr>
      <xdr:spPr>
        <a:xfrm>
          <a:off x="10980420" y="8031480"/>
          <a:ext cx="297180" cy="266700"/>
        </a:xfrm>
        <a:prstGeom prst="rect">
          <a:avLst/>
        </a:prstGeom>
        <a:noFill/>
        <a:ln>
          <a:solidFill>
            <a:srgbClr val="7030A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1478280</xdr:colOff>
      <xdr:row>49</xdr:row>
      <xdr:rowOff>22860</xdr:rowOff>
    </xdr:from>
    <xdr:to>
      <xdr:col>11</xdr:col>
      <xdr:colOff>91440</xdr:colOff>
      <xdr:row>50</xdr:row>
      <xdr:rowOff>30480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816FAF48-F256-4EA5-82AD-CE8A866F5F2B}"/>
            </a:ext>
          </a:extLst>
        </xdr:cNvPr>
        <xdr:cNvSpPr/>
      </xdr:nvSpPr>
      <xdr:spPr>
        <a:xfrm>
          <a:off x="1478280" y="9090660"/>
          <a:ext cx="6446520" cy="1981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91440</xdr:colOff>
      <xdr:row>44</xdr:row>
      <xdr:rowOff>167640</xdr:rowOff>
    </xdr:from>
    <xdr:to>
      <xdr:col>14</xdr:col>
      <xdr:colOff>441960</xdr:colOff>
      <xdr:row>49</xdr:row>
      <xdr:rowOff>121920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E8923258-8CCE-4BAB-AB8C-9432A9E94602}"/>
            </a:ext>
          </a:extLst>
        </xdr:cNvPr>
        <xdr:cNvCxnSpPr>
          <a:stCxn id="21" idx="3"/>
        </xdr:cNvCxnSpPr>
      </xdr:nvCxnSpPr>
      <xdr:spPr>
        <a:xfrm flipV="1">
          <a:off x="7924800" y="8313420"/>
          <a:ext cx="2727960" cy="876300"/>
        </a:xfrm>
        <a:prstGeom prst="straightConnector1">
          <a:avLst/>
        </a:prstGeom>
        <a:ln>
          <a:solidFill>
            <a:srgbClr val="12EE4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769620</xdr:colOff>
      <xdr:row>43</xdr:row>
      <xdr:rowOff>53340</xdr:rowOff>
    </xdr:from>
    <xdr:to>
      <xdr:col>14</xdr:col>
      <xdr:colOff>746760</xdr:colOff>
      <xdr:row>44</xdr:row>
      <xdr:rowOff>144780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655BE07-CD6A-4037-A5B3-33DE23A36455}"/>
            </a:ext>
          </a:extLst>
        </xdr:cNvPr>
        <xdr:cNvSpPr/>
      </xdr:nvSpPr>
      <xdr:spPr>
        <a:xfrm>
          <a:off x="10187940" y="8023860"/>
          <a:ext cx="769620" cy="274320"/>
        </a:xfrm>
        <a:prstGeom prst="rect">
          <a:avLst/>
        </a:prstGeom>
        <a:noFill/>
        <a:ln>
          <a:solidFill>
            <a:srgbClr val="12EE4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213360</xdr:colOff>
      <xdr:row>19</xdr:row>
      <xdr:rowOff>175260</xdr:rowOff>
    </xdr:from>
    <xdr:to>
      <xdr:col>9</xdr:col>
      <xdr:colOff>407144</xdr:colOff>
      <xdr:row>25</xdr:row>
      <xdr:rowOff>49409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81F853-71E6-40D6-8D7E-CC5413EE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88920" y="3695700"/>
          <a:ext cx="4209524" cy="971429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49</xdr:row>
      <xdr:rowOff>129540</xdr:rowOff>
    </xdr:from>
    <xdr:to>
      <xdr:col>16</xdr:col>
      <xdr:colOff>533400</xdr:colOff>
      <xdr:row>53</xdr:row>
      <xdr:rowOff>45720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0AC9960-D5F2-44F1-8DB6-165FDA96F16E}"/>
            </a:ext>
          </a:extLst>
        </xdr:cNvPr>
        <xdr:cNvCxnSpPr/>
      </xdr:nvCxnSpPr>
      <xdr:spPr>
        <a:xfrm flipV="1">
          <a:off x="6880860" y="9197340"/>
          <a:ext cx="5783580" cy="662940"/>
        </a:xfrm>
        <a:prstGeom prst="straightConnector1">
          <a:avLst/>
        </a:prstGeom>
        <a:ln w="127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266700</xdr:colOff>
      <xdr:row>2</xdr:row>
      <xdr:rowOff>45720</xdr:rowOff>
    </xdr:from>
    <xdr:ext cx="118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0D6D71D6-07E8-4010-AB1B-38B7A7D5185D}"/>
                </a:ext>
              </a:extLst>
            </xdr:cNvPr>
            <xdr:cNvSpPr txBox="1"/>
          </xdr:nvSpPr>
          <xdr:spPr>
            <a:xfrm>
              <a:off x="3512820" y="4114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0D6D71D6-07E8-4010-AB1B-38B7A7D5185D}"/>
                </a:ext>
              </a:extLst>
            </xdr:cNvPr>
            <xdr:cNvSpPr txBox="1"/>
          </xdr:nvSpPr>
          <xdr:spPr>
            <a:xfrm>
              <a:off x="3512820" y="41148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137160</xdr:colOff>
      <xdr:row>2</xdr:row>
      <xdr:rowOff>7620</xdr:rowOff>
    </xdr:from>
    <xdr:ext cx="65" cy="172227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DF9075DF-CF99-4F88-BBBD-6E6A97C45187}"/>
            </a:ext>
          </a:extLst>
        </xdr:cNvPr>
        <xdr:cNvSpPr txBox="1"/>
      </xdr:nvSpPr>
      <xdr:spPr>
        <a:xfrm>
          <a:off x="3383280" y="373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12</xdr:col>
      <xdr:colOff>701040</xdr:colOff>
      <xdr:row>2</xdr:row>
      <xdr:rowOff>68580</xdr:rowOff>
    </xdr:from>
    <xdr:to>
      <xdr:col>19</xdr:col>
      <xdr:colOff>155336</xdr:colOff>
      <xdr:row>10</xdr:row>
      <xdr:rowOff>155965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D2C6E335-77E4-4E9D-A1BE-BD489A2D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53600" y="434340"/>
          <a:ext cx="5001656" cy="158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48"/>
  <sheetViews>
    <sheetView tabSelected="1" zoomScaleNormal="100" workbookViewId="0">
      <selection activeCell="O51" sqref="O51"/>
    </sheetView>
  </sheetViews>
  <sheetFormatPr baseColWidth="10" defaultRowHeight="14.4" x14ac:dyDescent="0.3"/>
  <cols>
    <col min="1" max="1" width="20.5546875" style="1" customWidth="1"/>
    <col min="2" max="2" width="7.44140625" customWidth="1"/>
    <col min="3" max="3" width="7.5546875" customWidth="1"/>
    <col min="4" max="4" width="10.44140625" customWidth="1"/>
    <col min="5" max="5" width="9.21875" customWidth="1"/>
    <col min="6" max="6" width="9.5546875" customWidth="1"/>
  </cols>
  <sheetData>
    <row r="2" spans="1:22" x14ac:dyDescent="0.3">
      <c r="A2" s="3"/>
      <c r="B2" s="176" t="s">
        <v>66</v>
      </c>
      <c r="C2" s="176"/>
      <c r="D2" s="176"/>
    </row>
    <row r="3" spans="1:22" ht="15.6" x14ac:dyDescent="0.35">
      <c r="A3" s="3"/>
      <c r="B3" s="3" t="s">
        <v>8</v>
      </c>
      <c r="C3" s="3" t="s">
        <v>9</v>
      </c>
      <c r="D3" s="3"/>
      <c r="E3" s="2" t="s">
        <v>10</v>
      </c>
      <c r="F3" s="34" t="s">
        <v>30</v>
      </c>
      <c r="J3" t="s">
        <v>10</v>
      </c>
    </row>
    <row r="4" spans="1:22" x14ac:dyDescent="0.3">
      <c r="A4" s="33" t="s">
        <v>1</v>
      </c>
      <c r="B4" s="2">
        <v>0.75</v>
      </c>
      <c r="C4" s="2">
        <v>0.2</v>
      </c>
      <c r="D4" s="2">
        <v>0.05</v>
      </c>
      <c r="E4" s="2">
        <f>B4+D4*(B4/(B4+C4))</f>
        <v>0.78947368421052633</v>
      </c>
      <c r="F4" s="4">
        <f>E4/E$11</f>
        <v>0.14689880304678996</v>
      </c>
    </row>
    <row r="5" spans="1:22" x14ac:dyDescent="0.3">
      <c r="A5" s="33" t="s">
        <v>2</v>
      </c>
      <c r="B5" s="2">
        <v>0.9</v>
      </c>
      <c r="C5" s="2">
        <v>0.05</v>
      </c>
      <c r="D5" s="2">
        <v>0.05</v>
      </c>
      <c r="E5" s="2">
        <f t="shared" ref="E5:E10" si="0">B5+D5*(B5/(B5+C5))</f>
        <v>0.94736842105263164</v>
      </c>
      <c r="F5" s="4">
        <f>E5/E$11</f>
        <v>0.17627856365614797</v>
      </c>
    </row>
    <row r="6" spans="1:22" x14ac:dyDescent="0.3">
      <c r="A6" s="33" t="s">
        <v>3</v>
      </c>
      <c r="B6" s="2">
        <v>0.5</v>
      </c>
      <c r="C6" s="2">
        <v>0.4</v>
      </c>
      <c r="D6" s="2">
        <v>0.1</v>
      </c>
      <c r="E6" s="2">
        <f t="shared" si="0"/>
        <v>0.55555555555555558</v>
      </c>
      <c r="F6" s="4">
        <f t="shared" ref="F6:F10" si="1">E6/E$11</f>
        <v>0.10337323177366702</v>
      </c>
    </row>
    <row r="7" spans="1:22" x14ac:dyDescent="0.3">
      <c r="A7" s="33" t="s">
        <v>4</v>
      </c>
      <c r="B7" s="2">
        <v>0.75</v>
      </c>
      <c r="C7" s="2">
        <v>0.2</v>
      </c>
      <c r="D7" s="2">
        <v>0.05</v>
      </c>
      <c r="E7" s="2">
        <f t="shared" si="0"/>
        <v>0.78947368421052633</v>
      </c>
      <c r="F7" s="4">
        <f t="shared" si="1"/>
        <v>0.14689880304678996</v>
      </c>
    </row>
    <row r="8" spans="1:22" x14ac:dyDescent="0.3">
      <c r="A8" s="33" t="s">
        <v>5</v>
      </c>
      <c r="B8" s="2">
        <v>0.75</v>
      </c>
      <c r="C8" s="2">
        <v>0.2</v>
      </c>
      <c r="D8" s="2">
        <v>0.05</v>
      </c>
      <c r="E8" s="2">
        <f t="shared" si="0"/>
        <v>0.78947368421052633</v>
      </c>
      <c r="F8" s="4">
        <f>E8/E$11</f>
        <v>0.14689880304678996</v>
      </c>
    </row>
    <row r="9" spans="1:22" x14ac:dyDescent="0.3">
      <c r="A9" s="33" t="s">
        <v>6</v>
      </c>
      <c r="B9" s="2">
        <v>0.5</v>
      </c>
      <c r="C9" s="2">
        <v>0.4</v>
      </c>
      <c r="D9" s="2">
        <v>0.1</v>
      </c>
      <c r="E9" s="2">
        <f t="shared" si="0"/>
        <v>0.55555555555555558</v>
      </c>
      <c r="F9" s="4">
        <f t="shared" si="1"/>
        <v>0.10337323177366702</v>
      </c>
    </row>
    <row r="10" spans="1:22" x14ac:dyDescent="0.3">
      <c r="A10" s="33" t="s">
        <v>7</v>
      </c>
      <c r="B10" s="2">
        <v>0.9</v>
      </c>
      <c r="C10" s="2">
        <v>0.05</v>
      </c>
      <c r="D10" s="2">
        <v>0.05</v>
      </c>
      <c r="E10" s="2">
        <f t="shared" si="0"/>
        <v>0.94736842105263164</v>
      </c>
      <c r="F10" s="4">
        <f t="shared" si="1"/>
        <v>0.17627856365614797</v>
      </c>
      <c r="H10" t="s">
        <v>64</v>
      </c>
    </row>
    <row r="11" spans="1:22" ht="15.6" x14ac:dyDescent="0.35">
      <c r="A11" s="122" t="s">
        <v>11</v>
      </c>
      <c r="B11" s="122"/>
      <c r="C11" s="122"/>
      <c r="D11" s="122"/>
      <c r="E11" s="2">
        <f>SUM(E4:E10)</f>
        <v>5.3742690058479541</v>
      </c>
      <c r="F11" s="2">
        <f>SUM(F4:F10)</f>
        <v>0.99999999999999978</v>
      </c>
    </row>
    <row r="14" spans="1:22" s="5" customFormat="1" x14ac:dyDescent="0.3">
      <c r="A14" s="6"/>
      <c r="B14" s="128" t="s">
        <v>1</v>
      </c>
      <c r="C14" s="128"/>
      <c r="D14" s="128"/>
      <c r="E14" s="129" t="s">
        <v>2</v>
      </c>
      <c r="F14" s="129"/>
      <c r="G14" s="129"/>
      <c r="H14" s="130" t="s">
        <v>3</v>
      </c>
      <c r="I14" s="130"/>
      <c r="J14" s="130"/>
      <c r="K14" s="136" t="s">
        <v>4</v>
      </c>
      <c r="L14" s="136"/>
      <c r="M14" s="136"/>
      <c r="N14" s="137" t="s">
        <v>5</v>
      </c>
      <c r="O14" s="137"/>
      <c r="P14" s="137"/>
      <c r="Q14" s="135" t="s">
        <v>6</v>
      </c>
      <c r="R14" s="135"/>
      <c r="S14" s="135"/>
      <c r="T14" s="131" t="s">
        <v>7</v>
      </c>
      <c r="U14" s="131"/>
      <c r="V14" s="131"/>
    </row>
    <row r="15" spans="1:22" s="5" customFormat="1" x14ac:dyDescent="0.3">
      <c r="A15" s="7" t="s">
        <v>12</v>
      </c>
      <c r="B15" s="4" t="s">
        <v>13</v>
      </c>
      <c r="C15" s="4" t="s">
        <v>14</v>
      </c>
      <c r="D15" s="4" t="s">
        <v>15</v>
      </c>
      <c r="E15" s="4" t="s">
        <v>13</v>
      </c>
      <c r="F15" s="4" t="s">
        <v>14</v>
      </c>
      <c r="G15" s="4" t="s">
        <v>15</v>
      </c>
      <c r="H15" s="4" t="s">
        <v>13</v>
      </c>
      <c r="I15" s="4" t="s">
        <v>14</v>
      </c>
      <c r="J15" s="4" t="s">
        <v>15</v>
      </c>
      <c r="K15" s="4" t="s">
        <v>13</v>
      </c>
      <c r="L15" s="4" t="s">
        <v>14</v>
      </c>
      <c r="M15" s="4" t="s">
        <v>15</v>
      </c>
      <c r="N15" s="4" t="s">
        <v>13</v>
      </c>
      <c r="O15" s="4" t="s">
        <v>14</v>
      </c>
      <c r="P15" s="4" t="s">
        <v>15</v>
      </c>
      <c r="Q15" s="4" t="s">
        <v>13</v>
      </c>
      <c r="R15" s="4" t="s">
        <v>14</v>
      </c>
      <c r="S15" s="4" t="s">
        <v>15</v>
      </c>
      <c r="T15" s="4" t="s">
        <v>13</v>
      </c>
      <c r="U15" s="4" t="s">
        <v>14</v>
      </c>
      <c r="V15" s="4" t="s">
        <v>15</v>
      </c>
    </row>
    <row r="16" spans="1:22" x14ac:dyDescent="0.3">
      <c r="A16" s="7" t="s">
        <v>13</v>
      </c>
      <c r="B16" s="2" t="s">
        <v>16</v>
      </c>
      <c r="C16" s="2" t="s">
        <v>17</v>
      </c>
      <c r="D16" s="2" t="s">
        <v>18</v>
      </c>
      <c r="E16" s="2" t="s">
        <v>16</v>
      </c>
      <c r="F16" s="2" t="s">
        <v>19</v>
      </c>
      <c r="G16" s="2" t="s">
        <v>17</v>
      </c>
      <c r="H16" s="2" t="s">
        <v>16</v>
      </c>
      <c r="I16" s="2" t="s">
        <v>20</v>
      </c>
      <c r="J16" s="2" t="s">
        <v>18</v>
      </c>
      <c r="K16" s="2" t="s">
        <v>16</v>
      </c>
      <c r="L16" s="2" t="s">
        <v>19</v>
      </c>
      <c r="M16" s="2" t="s">
        <v>17</v>
      </c>
      <c r="N16" s="2" t="s">
        <v>16</v>
      </c>
      <c r="O16" s="2" t="s">
        <v>19</v>
      </c>
      <c r="P16" s="2" t="s">
        <v>19</v>
      </c>
      <c r="Q16" s="2" t="s">
        <v>16</v>
      </c>
      <c r="R16" s="2" t="s">
        <v>20</v>
      </c>
      <c r="S16" s="2" t="s">
        <v>19</v>
      </c>
      <c r="T16" s="2" t="s">
        <v>16</v>
      </c>
      <c r="U16" s="2" t="s">
        <v>18</v>
      </c>
      <c r="V16" s="2" t="s">
        <v>19</v>
      </c>
    </row>
    <row r="17" spans="1:64" x14ac:dyDescent="0.3">
      <c r="A17" s="7" t="s">
        <v>14</v>
      </c>
      <c r="B17" s="15"/>
      <c r="C17" s="2" t="s">
        <v>16</v>
      </c>
      <c r="D17" s="2" t="s">
        <v>19</v>
      </c>
      <c r="E17" s="15"/>
      <c r="F17" s="2" t="s">
        <v>16</v>
      </c>
      <c r="G17" s="2" t="s">
        <v>17</v>
      </c>
      <c r="H17" s="15"/>
      <c r="I17" s="2" t="s">
        <v>16</v>
      </c>
      <c r="J17" s="2" t="s">
        <v>20</v>
      </c>
      <c r="K17" s="15"/>
      <c r="L17" s="2" t="s">
        <v>16</v>
      </c>
      <c r="M17" s="2" t="s">
        <v>16</v>
      </c>
      <c r="N17" s="15"/>
      <c r="O17" s="2" t="s">
        <v>16</v>
      </c>
      <c r="P17" s="2" t="s">
        <v>19</v>
      </c>
      <c r="Q17" s="15"/>
      <c r="R17" s="2" t="s">
        <v>16</v>
      </c>
      <c r="S17" s="2" t="s">
        <v>20</v>
      </c>
      <c r="T17" s="15"/>
      <c r="U17" s="2" t="s">
        <v>16</v>
      </c>
      <c r="V17" s="2" t="s">
        <v>19</v>
      </c>
    </row>
    <row r="18" spans="1:64" x14ac:dyDescent="0.3">
      <c r="A18" s="7" t="s">
        <v>15</v>
      </c>
      <c r="B18" s="15"/>
      <c r="C18" s="15"/>
      <c r="D18" s="2" t="s">
        <v>16</v>
      </c>
      <c r="E18" s="15"/>
      <c r="F18" s="15"/>
      <c r="G18" s="2" t="s">
        <v>16</v>
      </c>
      <c r="H18" s="15"/>
      <c r="I18" s="15"/>
      <c r="J18" s="2" t="s">
        <v>16</v>
      </c>
      <c r="K18" s="15"/>
      <c r="L18" s="15"/>
      <c r="M18" s="2" t="s">
        <v>16</v>
      </c>
      <c r="N18" s="15"/>
      <c r="O18" s="15"/>
      <c r="P18" s="2" t="s">
        <v>16</v>
      </c>
      <c r="Q18" s="15"/>
      <c r="R18" s="15"/>
      <c r="S18" s="2" t="s">
        <v>16</v>
      </c>
      <c r="T18" s="15"/>
      <c r="U18" s="15"/>
      <c r="V18" s="2" t="s">
        <v>16</v>
      </c>
    </row>
    <row r="19" spans="1:64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64" x14ac:dyDescent="0.3">
      <c r="A20" s="191" t="s">
        <v>55</v>
      </c>
      <c r="D20" s="55"/>
    </row>
    <row r="21" spans="1:64" ht="15" thickBot="1" x14ac:dyDescent="0.35"/>
    <row r="22" spans="1:64" s="5" customFormat="1" ht="12" customHeight="1" x14ac:dyDescent="0.3">
      <c r="A22" s="6"/>
      <c r="B22" s="125" t="s">
        <v>1</v>
      </c>
      <c r="C22" s="126"/>
      <c r="D22" s="126"/>
      <c r="E22" s="126"/>
      <c r="F22" s="126"/>
      <c r="G22" s="126"/>
      <c r="H22" s="126"/>
      <c r="I22" s="126"/>
      <c r="J22" s="127"/>
      <c r="K22" s="132" t="s">
        <v>2</v>
      </c>
      <c r="L22" s="133"/>
      <c r="M22" s="133"/>
      <c r="N22" s="133"/>
      <c r="O22" s="133"/>
      <c r="P22" s="133"/>
      <c r="Q22" s="133"/>
      <c r="R22" s="133"/>
      <c r="S22" s="134"/>
      <c r="T22" s="138" t="s">
        <v>3</v>
      </c>
      <c r="U22" s="139"/>
      <c r="V22" s="139"/>
      <c r="W22" s="139"/>
      <c r="X22" s="139"/>
      <c r="Y22" s="139"/>
      <c r="Z22" s="139"/>
      <c r="AA22" s="139"/>
      <c r="AB22" s="140"/>
      <c r="AC22" s="153" t="s">
        <v>4</v>
      </c>
      <c r="AD22" s="154"/>
      <c r="AE22" s="154"/>
      <c r="AF22" s="154"/>
      <c r="AG22" s="154"/>
      <c r="AH22" s="154"/>
      <c r="AI22" s="154"/>
      <c r="AJ22" s="154"/>
      <c r="AK22" s="155"/>
      <c r="AL22" s="150" t="s">
        <v>5</v>
      </c>
      <c r="AM22" s="151"/>
      <c r="AN22" s="151"/>
      <c r="AO22" s="151"/>
      <c r="AP22" s="151"/>
      <c r="AQ22" s="151"/>
      <c r="AR22" s="151"/>
      <c r="AS22" s="151"/>
      <c r="AT22" s="152"/>
      <c r="AU22" s="147" t="s">
        <v>6</v>
      </c>
      <c r="AV22" s="148"/>
      <c r="AW22" s="148"/>
      <c r="AX22" s="148"/>
      <c r="AY22" s="148"/>
      <c r="AZ22" s="148"/>
      <c r="BA22" s="148"/>
      <c r="BB22" s="148"/>
      <c r="BC22" s="149"/>
      <c r="BD22" s="144" t="s">
        <v>7</v>
      </c>
      <c r="BE22" s="145"/>
      <c r="BF22" s="145"/>
      <c r="BG22" s="145"/>
      <c r="BH22" s="145"/>
      <c r="BI22" s="145"/>
      <c r="BJ22" s="145"/>
      <c r="BK22" s="145"/>
      <c r="BL22" s="146"/>
    </row>
    <row r="23" spans="1:64" s="6" customFormat="1" ht="18" customHeight="1" x14ac:dyDescent="0.3">
      <c r="A23" s="7" t="s">
        <v>12</v>
      </c>
      <c r="B23" s="123" t="s">
        <v>13</v>
      </c>
      <c r="C23" s="120"/>
      <c r="D23" s="121"/>
      <c r="E23" s="119" t="s">
        <v>14</v>
      </c>
      <c r="F23" s="120"/>
      <c r="G23" s="121"/>
      <c r="H23" s="119" t="s">
        <v>15</v>
      </c>
      <c r="I23" s="120"/>
      <c r="J23" s="124"/>
      <c r="K23" s="123" t="s">
        <v>13</v>
      </c>
      <c r="L23" s="120"/>
      <c r="M23" s="121"/>
      <c r="N23" s="119" t="s">
        <v>14</v>
      </c>
      <c r="O23" s="120"/>
      <c r="P23" s="121"/>
      <c r="Q23" s="119" t="s">
        <v>15</v>
      </c>
      <c r="R23" s="120"/>
      <c r="S23" s="124"/>
      <c r="T23" s="123" t="s">
        <v>13</v>
      </c>
      <c r="U23" s="120"/>
      <c r="V23" s="121"/>
      <c r="W23" s="119" t="s">
        <v>14</v>
      </c>
      <c r="X23" s="120"/>
      <c r="Y23" s="121"/>
      <c r="Z23" s="119" t="s">
        <v>15</v>
      </c>
      <c r="AA23" s="120"/>
      <c r="AB23" s="124"/>
      <c r="AC23" s="123" t="s">
        <v>13</v>
      </c>
      <c r="AD23" s="120"/>
      <c r="AE23" s="121"/>
      <c r="AF23" s="119" t="s">
        <v>14</v>
      </c>
      <c r="AG23" s="120"/>
      <c r="AH23" s="121"/>
      <c r="AI23" s="119" t="s">
        <v>15</v>
      </c>
      <c r="AJ23" s="120"/>
      <c r="AK23" s="124"/>
      <c r="AL23" s="123" t="s">
        <v>13</v>
      </c>
      <c r="AM23" s="120"/>
      <c r="AN23" s="121"/>
      <c r="AO23" s="119" t="s">
        <v>14</v>
      </c>
      <c r="AP23" s="120"/>
      <c r="AQ23" s="121"/>
      <c r="AR23" s="119" t="s">
        <v>15</v>
      </c>
      <c r="AS23" s="120"/>
      <c r="AT23" s="124"/>
      <c r="AU23" s="123" t="s">
        <v>13</v>
      </c>
      <c r="AV23" s="120"/>
      <c r="AW23" s="121"/>
      <c r="AX23" s="119" t="s">
        <v>14</v>
      </c>
      <c r="AY23" s="120"/>
      <c r="AZ23" s="121"/>
      <c r="BA23" s="119" t="s">
        <v>15</v>
      </c>
      <c r="BB23" s="120"/>
      <c r="BC23" s="124"/>
      <c r="BD23" s="123" t="s">
        <v>13</v>
      </c>
      <c r="BE23" s="120"/>
      <c r="BF23" s="121"/>
      <c r="BG23" s="119" t="s">
        <v>14</v>
      </c>
      <c r="BH23" s="120"/>
      <c r="BI23" s="121"/>
      <c r="BJ23" s="119" t="s">
        <v>15</v>
      </c>
      <c r="BK23" s="120"/>
      <c r="BL23" s="124"/>
    </row>
    <row r="24" spans="1:64" x14ac:dyDescent="0.3">
      <c r="A24" s="7" t="s">
        <v>13</v>
      </c>
      <c r="B24" s="9">
        <v>0.5</v>
      </c>
      <c r="C24" s="2">
        <v>0.4</v>
      </c>
      <c r="D24" s="2">
        <v>0.1</v>
      </c>
      <c r="E24" s="2">
        <v>0.85</v>
      </c>
      <c r="F24" s="2">
        <v>0.1</v>
      </c>
      <c r="G24" s="2">
        <v>0.05</v>
      </c>
      <c r="H24" s="2">
        <v>0.95</v>
      </c>
      <c r="I24" s="2">
        <v>0.05</v>
      </c>
      <c r="J24" s="10">
        <v>0</v>
      </c>
      <c r="K24" s="9">
        <v>0.5</v>
      </c>
      <c r="L24" s="2">
        <v>0.4</v>
      </c>
      <c r="M24" s="2">
        <v>0.1</v>
      </c>
      <c r="N24" s="2">
        <v>0.75</v>
      </c>
      <c r="O24" s="2">
        <v>0.15</v>
      </c>
      <c r="P24" s="2">
        <v>0.1</v>
      </c>
      <c r="Q24" s="2">
        <v>0.85</v>
      </c>
      <c r="R24" s="2">
        <v>0.1</v>
      </c>
      <c r="S24" s="10">
        <v>0.05</v>
      </c>
      <c r="T24" s="9">
        <v>0.5</v>
      </c>
      <c r="U24" s="2">
        <v>0.4</v>
      </c>
      <c r="V24" s="2">
        <v>0.1</v>
      </c>
      <c r="W24" s="2">
        <v>0.65</v>
      </c>
      <c r="X24" s="2">
        <v>0.25</v>
      </c>
      <c r="Y24" s="2">
        <v>0.1</v>
      </c>
      <c r="Z24" s="2">
        <v>0.95</v>
      </c>
      <c r="AA24" s="2">
        <v>0.05</v>
      </c>
      <c r="AB24" s="10">
        <v>0</v>
      </c>
      <c r="AC24" s="9">
        <v>0.5</v>
      </c>
      <c r="AD24" s="2">
        <v>0.4</v>
      </c>
      <c r="AE24" s="2">
        <v>0.1</v>
      </c>
      <c r="AF24" s="2">
        <v>0.75</v>
      </c>
      <c r="AG24" s="2">
        <v>0.15</v>
      </c>
      <c r="AH24" s="2">
        <v>0.1</v>
      </c>
      <c r="AI24" s="2">
        <v>0.85</v>
      </c>
      <c r="AJ24" s="2">
        <v>0.1</v>
      </c>
      <c r="AK24" s="10">
        <v>0.05</v>
      </c>
      <c r="AL24" s="9">
        <v>0.5</v>
      </c>
      <c r="AM24" s="2">
        <v>0.4</v>
      </c>
      <c r="AN24" s="2">
        <v>0.1</v>
      </c>
      <c r="AO24" s="2">
        <v>0.75</v>
      </c>
      <c r="AP24" s="2">
        <v>0.15</v>
      </c>
      <c r="AQ24" s="2">
        <v>0.1</v>
      </c>
      <c r="AR24" s="2">
        <v>0.75</v>
      </c>
      <c r="AS24" s="2">
        <v>0.15</v>
      </c>
      <c r="AT24" s="10">
        <v>0.1</v>
      </c>
      <c r="AU24" s="9">
        <v>0.5</v>
      </c>
      <c r="AV24" s="2">
        <v>0.4</v>
      </c>
      <c r="AW24" s="2">
        <v>0.1</v>
      </c>
      <c r="AX24" s="2">
        <v>0.65</v>
      </c>
      <c r="AY24" s="2">
        <v>0.25</v>
      </c>
      <c r="AZ24" s="2">
        <v>0.1</v>
      </c>
      <c r="BA24" s="2">
        <v>0.75</v>
      </c>
      <c r="BB24" s="2">
        <v>0.15</v>
      </c>
      <c r="BC24" s="10">
        <v>0.1</v>
      </c>
      <c r="BD24" s="9">
        <v>0.5</v>
      </c>
      <c r="BE24" s="2">
        <v>0.4</v>
      </c>
      <c r="BF24" s="2">
        <v>0.1</v>
      </c>
      <c r="BG24" s="2">
        <v>0.95</v>
      </c>
      <c r="BH24" s="2">
        <v>0.05</v>
      </c>
      <c r="BI24" s="10">
        <v>0</v>
      </c>
      <c r="BJ24" s="2">
        <v>0.75</v>
      </c>
      <c r="BK24" s="2">
        <v>0.15</v>
      </c>
      <c r="BL24" s="10">
        <v>0.1</v>
      </c>
    </row>
    <row r="25" spans="1:64" x14ac:dyDescent="0.3">
      <c r="A25" s="7" t="s">
        <v>14</v>
      </c>
      <c r="B25" s="14">
        <f>F24</f>
        <v>0.1</v>
      </c>
      <c r="C25" s="15">
        <f>E24</f>
        <v>0.85</v>
      </c>
      <c r="D25" s="15">
        <f>G24</f>
        <v>0.05</v>
      </c>
      <c r="E25" s="9">
        <v>0.5</v>
      </c>
      <c r="F25" s="2">
        <v>0.4</v>
      </c>
      <c r="G25" s="2">
        <v>0.1</v>
      </c>
      <c r="H25" s="2">
        <v>0.75</v>
      </c>
      <c r="I25" s="2">
        <v>0.15</v>
      </c>
      <c r="J25" s="10">
        <v>0.1</v>
      </c>
      <c r="K25" s="14">
        <f>O24</f>
        <v>0.15</v>
      </c>
      <c r="L25" s="15">
        <f>N24</f>
        <v>0.75</v>
      </c>
      <c r="M25" s="15">
        <f>P24</f>
        <v>0.1</v>
      </c>
      <c r="N25" s="9">
        <v>0.5</v>
      </c>
      <c r="O25" s="2">
        <v>0.4</v>
      </c>
      <c r="P25" s="2">
        <v>0.1</v>
      </c>
      <c r="Q25" s="2">
        <v>0.85</v>
      </c>
      <c r="R25" s="2">
        <v>0.1</v>
      </c>
      <c r="S25" s="10">
        <v>0.05</v>
      </c>
      <c r="T25" s="14">
        <f>X24</f>
        <v>0.25</v>
      </c>
      <c r="U25" s="15">
        <f>W24</f>
        <v>0.65</v>
      </c>
      <c r="V25" s="15">
        <f>Y24</f>
        <v>0.1</v>
      </c>
      <c r="W25" s="9">
        <v>0.5</v>
      </c>
      <c r="X25" s="2">
        <v>0.4</v>
      </c>
      <c r="Y25" s="2">
        <v>0.1</v>
      </c>
      <c r="Z25" s="2">
        <v>0.65</v>
      </c>
      <c r="AA25" s="2">
        <v>0.25</v>
      </c>
      <c r="AB25" s="2">
        <v>0.1</v>
      </c>
      <c r="AC25" s="14">
        <f>AG24</f>
        <v>0.15</v>
      </c>
      <c r="AD25" s="15">
        <f>AF24</f>
        <v>0.75</v>
      </c>
      <c r="AE25" s="15">
        <f>AH24</f>
        <v>0.1</v>
      </c>
      <c r="AF25" s="9">
        <v>0.5</v>
      </c>
      <c r="AG25" s="2">
        <v>0.4</v>
      </c>
      <c r="AH25" s="2">
        <v>0.1</v>
      </c>
      <c r="AI25" s="9">
        <v>0.5</v>
      </c>
      <c r="AJ25" s="2">
        <v>0.4</v>
      </c>
      <c r="AK25" s="2">
        <v>0.1</v>
      </c>
      <c r="AL25" s="14">
        <f>AP24</f>
        <v>0.15</v>
      </c>
      <c r="AM25" s="15">
        <f>AO24</f>
        <v>0.75</v>
      </c>
      <c r="AN25" s="15">
        <f>AQ24</f>
        <v>0.1</v>
      </c>
      <c r="AO25" s="9">
        <v>0.5</v>
      </c>
      <c r="AP25" s="2">
        <v>0.4</v>
      </c>
      <c r="AQ25" s="2">
        <v>0.1</v>
      </c>
      <c r="AR25" s="2">
        <v>0.75</v>
      </c>
      <c r="AS25" s="2">
        <v>0.15</v>
      </c>
      <c r="AT25" s="2">
        <v>0.1</v>
      </c>
      <c r="AU25" s="14">
        <f>AY24</f>
        <v>0.25</v>
      </c>
      <c r="AV25" s="15">
        <f>AX24</f>
        <v>0.65</v>
      </c>
      <c r="AW25" s="15">
        <f>AZ24</f>
        <v>0.1</v>
      </c>
      <c r="AX25" s="9">
        <v>0.5</v>
      </c>
      <c r="AY25" s="2">
        <v>0.4</v>
      </c>
      <c r="AZ25" s="2">
        <v>0.1</v>
      </c>
      <c r="BA25" s="2">
        <v>0.65</v>
      </c>
      <c r="BB25" s="2">
        <v>0.25</v>
      </c>
      <c r="BC25" s="2">
        <v>0.1</v>
      </c>
      <c r="BD25" s="14">
        <f>BH24</f>
        <v>0.05</v>
      </c>
      <c r="BE25" s="15">
        <f>BG24</f>
        <v>0.95</v>
      </c>
      <c r="BF25" s="15">
        <f>BI24</f>
        <v>0</v>
      </c>
      <c r="BG25" s="9">
        <v>0.5</v>
      </c>
      <c r="BH25" s="2">
        <v>0.4</v>
      </c>
      <c r="BI25" s="2">
        <v>0.1</v>
      </c>
      <c r="BJ25" s="2">
        <v>0.75</v>
      </c>
      <c r="BK25" s="2">
        <v>0.15</v>
      </c>
      <c r="BL25" s="10">
        <v>0.1</v>
      </c>
    </row>
    <row r="26" spans="1:64" ht="15" thickBot="1" x14ac:dyDescent="0.35">
      <c r="A26" s="7" t="s">
        <v>15</v>
      </c>
      <c r="B26" s="16">
        <f>I24</f>
        <v>0.05</v>
      </c>
      <c r="C26" s="17">
        <f>H24</f>
        <v>0.95</v>
      </c>
      <c r="D26" s="17">
        <f>J24</f>
        <v>0</v>
      </c>
      <c r="E26" s="17">
        <f>I25</f>
        <v>0.15</v>
      </c>
      <c r="F26" s="17">
        <f>H25</f>
        <v>0.75</v>
      </c>
      <c r="G26" s="17">
        <f>J25</f>
        <v>0.1</v>
      </c>
      <c r="H26" s="11">
        <v>0.5</v>
      </c>
      <c r="I26" s="12">
        <v>0.4</v>
      </c>
      <c r="J26" s="13">
        <v>0.1</v>
      </c>
      <c r="K26" s="16">
        <f>R24</f>
        <v>0.1</v>
      </c>
      <c r="L26" s="17">
        <f>Q24</f>
        <v>0.85</v>
      </c>
      <c r="M26" s="17">
        <f>S24</f>
        <v>0.05</v>
      </c>
      <c r="N26" s="17">
        <f>R25</f>
        <v>0.1</v>
      </c>
      <c r="O26" s="17">
        <f>Q25</f>
        <v>0.85</v>
      </c>
      <c r="P26" s="17">
        <f>S25</f>
        <v>0.05</v>
      </c>
      <c r="Q26" s="11">
        <v>0.5</v>
      </c>
      <c r="R26" s="12">
        <v>0.4</v>
      </c>
      <c r="S26" s="13">
        <v>0.1</v>
      </c>
      <c r="T26" s="16">
        <f>AA24</f>
        <v>0.05</v>
      </c>
      <c r="U26" s="17">
        <f>Z24</f>
        <v>0.95</v>
      </c>
      <c r="V26" s="17">
        <f>AB24</f>
        <v>0</v>
      </c>
      <c r="W26" s="17">
        <f>AA25</f>
        <v>0.25</v>
      </c>
      <c r="X26" s="17">
        <f>Z25</f>
        <v>0.65</v>
      </c>
      <c r="Y26" s="17">
        <f>AB25</f>
        <v>0.1</v>
      </c>
      <c r="Z26" s="9">
        <v>0.5</v>
      </c>
      <c r="AA26" s="2">
        <v>0.4</v>
      </c>
      <c r="AB26" s="2">
        <v>0.1</v>
      </c>
      <c r="AC26" s="16">
        <f>AJ24</f>
        <v>0.1</v>
      </c>
      <c r="AD26" s="17">
        <f>AI24</f>
        <v>0.85</v>
      </c>
      <c r="AE26" s="17">
        <f>AK24</f>
        <v>0.05</v>
      </c>
      <c r="AF26" s="17">
        <f>AJ25</f>
        <v>0.4</v>
      </c>
      <c r="AG26" s="17">
        <f>AI25</f>
        <v>0.5</v>
      </c>
      <c r="AH26" s="17">
        <f>AK25</f>
        <v>0.1</v>
      </c>
      <c r="AI26" s="9">
        <v>0.5</v>
      </c>
      <c r="AJ26" s="2">
        <v>0.4</v>
      </c>
      <c r="AK26" s="2">
        <v>0.1</v>
      </c>
      <c r="AL26" s="16">
        <f>AS24</f>
        <v>0.15</v>
      </c>
      <c r="AM26" s="17">
        <f>AR24</f>
        <v>0.75</v>
      </c>
      <c r="AN26" s="17">
        <f>AT24</f>
        <v>0.1</v>
      </c>
      <c r="AO26" s="17">
        <f>AS25</f>
        <v>0.15</v>
      </c>
      <c r="AP26" s="17">
        <f>AR25</f>
        <v>0.75</v>
      </c>
      <c r="AQ26" s="17">
        <f>AT25</f>
        <v>0.1</v>
      </c>
      <c r="AR26" s="9">
        <v>0.5</v>
      </c>
      <c r="AS26" s="2">
        <v>0.4</v>
      </c>
      <c r="AT26" s="2">
        <v>0.1</v>
      </c>
      <c r="AU26" s="16">
        <f>BB24</f>
        <v>0.15</v>
      </c>
      <c r="AV26" s="17">
        <f>BA24</f>
        <v>0.75</v>
      </c>
      <c r="AW26" s="17">
        <f>BC24</f>
        <v>0.1</v>
      </c>
      <c r="AX26" s="17">
        <f>BB25</f>
        <v>0.25</v>
      </c>
      <c r="AY26" s="17">
        <f>BA25</f>
        <v>0.65</v>
      </c>
      <c r="AZ26" s="17">
        <f>BC25</f>
        <v>0.1</v>
      </c>
      <c r="BA26" s="9">
        <v>0.5</v>
      </c>
      <c r="BB26" s="2">
        <v>0.4</v>
      </c>
      <c r="BC26" s="2">
        <v>0.1</v>
      </c>
      <c r="BD26" s="16">
        <f>BK24</f>
        <v>0.15</v>
      </c>
      <c r="BE26" s="17">
        <f>BJ24</f>
        <v>0.75</v>
      </c>
      <c r="BF26" s="17">
        <f>BL24</f>
        <v>0.1</v>
      </c>
      <c r="BG26" s="17">
        <f>BK25</f>
        <v>0.15</v>
      </c>
      <c r="BH26" s="17">
        <f>BJ25</f>
        <v>0.75</v>
      </c>
      <c r="BI26" s="17">
        <f>BL25</f>
        <v>0.1</v>
      </c>
      <c r="BJ26" s="11">
        <v>0.5</v>
      </c>
      <c r="BK26" s="12">
        <v>0.4</v>
      </c>
      <c r="BL26" s="13">
        <v>0.1</v>
      </c>
    </row>
    <row r="30" spans="1:64" x14ac:dyDescent="0.3">
      <c r="A30" s="191" t="s">
        <v>65</v>
      </c>
    </row>
    <row r="31" spans="1:64" ht="15" thickBot="1" x14ac:dyDescent="0.35"/>
    <row r="32" spans="1:64" ht="16.2" thickBot="1" x14ac:dyDescent="0.4">
      <c r="B32" s="141" t="s">
        <v>27</v>
      </c>
      <c r="C32" s="142"/>
      <c r="D32" s="142"/>
      <c r="E32" s="142"/>
      <c r="F32" s="142"/>
      <c r="G32" s="142"/>
      <c r="H32" s="142"/>
      <c r="I32" s="142"/>
      <c r="J32" s="143"/>
    </row>
    <row r="33" spans="1:14" ht="15" thickBot="1" x14ac:dyDescent="0.35">
      <c r="A33" s="8" t="s">
        <v>12</v>
      </c>
      <c r="B33" s="157" t="s">
        <v>13</v>
      </c>
      <c r="C33" s="159"/>
      <c r="D33" s="160"/>
      <c r="E33" s="161" t="s">
        <v>14</v>
      </c>
      <c r="F33" s="159"/>
      <c r="G33" s="160"/>
      <c r="H33" s="161" t="s">
        <v>15</v>
      </c>
      <c r="I33" s="159"/>
      <c r="J33" s="158"/>
    </row>
    <row r="34" spans="1:14" ht="15" thickBot="1" x14ac:dyDescent="0.35">
      <c r="A34" s="8" t="s">
        <v>13</v>
      </c>
      <c r="B34" s="95">
        <f>1-PRODUCT(POWER((1-B24),$F$4),POWER(1-K24,$F$5),POWER(1-T24,$F$6),POWER(1-AC24,$F$7),POWER(1-AL24,$F$8),POWER(1-AU24,$F$9),POWER(1-BD24,$F$10))</f>
        <v>0.5</v>
      </c>
      <c r="C34" s="96">
        <f>PRODUCT(POWER(1-C24,$F$4),POWER(1-L24,$F$5),POWER(1-U24,$F$6),POWER(1-AD24,$F$7),POWER(1-AM24,$F$8),POWER(1-AV24,$F$9),POWER(1-BE24,$F$10))</f>
        <v>0.6</v>
      </c>
      <c r="D34" s="96">
        <f>PRODUCT(POWER((1-B24),$F$4),POWER(1-K24,$F$5),POWER(1-T24,$F$6),POWER(1-AC24,$F$7),POWER(1-AL24,$F$8),POWER(1-AU24,$F$9),POWER(1-BD24,$F$10))-PRODUCT(POWER(1-C24,$F$4),POWER(1-L24,$F$5),POWER(1-U24,$F$6),POWER(1-AD24,$F$7),POWER(1-AM24,$F$8),POWER(1-AV24,$F$9),POWER(1-BE24,$F$10))</f>
        <v>-9.9999999999999978E-2</v>
      </c>
      <c r="E34" s="95">
        <f>1-PRODUCT(POWER((1-E24),$F$4),POWER(1-N24,$F$5),POWER(1-W24,$F$6),POWER(1-AF24,$F$7),POWER(1-AO24,$F$8),POWER(1-AX24,$F$9),POWER(1-BG24,$F$10))</f>
        <v>0.8127815182118493</v>
      </c>
      <c r="F34" s="96">
        <f>PRODUCT(POWER(1-F24,$F$4),POWER(1-O24,$F$5),POWER(1-X24,$F$6),POWER(1-AG24,$F$7),POWER(1-AP24,$F$8),POWER(1-AY24,$F$9),POWER(1-BH24,$F$10))</f>
        <v>0.85180915911320121</v>
      </c>
      <c r="G34" s="96">
        <f>PRODUCT(POWER((1-E24),$F$4),POWER(1-N24,$F$5),POWER(1-W24,$F$6),POWER(1-AF24,$F$7),POWER(1-AO24,$F$8),POWER(1-AX24,$F$9),POWER(1-BG24,$F$10))-PRODUCT(POWER(1-F24,$F$4),POWER(1-O24,$F$5),POWER(1-X24,$F$6),POWER(1-AG24,$F$7),POWER(1-AP24,$F$8),POWER(1-AY24,$F$9),POWER(1-BH24,$F$10))</f>
        <v>-0.66459067732505051</v>
      </c>
      <c r="H34" s="95">
        <f>1-PRODUCT(POWER((1-H24),$F$4),POWER(1-Q24,$F$5),POWER(1-Z24,$F$6),POWER(1-AI24,$F$7),POWER(1-AR24,$F$8),POWER(1-BA24,$F$9),POWER(1-BJ24,$F$10))</f>
        <v>0.85831924297446138</v>
      </c>
      <c r="I34" s="96">
        <f>PRODUCT(POWER(1-I24,$F$4),POWER(1-R24,$F$5),POWER(1-AA24,$F$6),POWER(1-AJ24,$F$7),POWER(1-AS24,$F$8),POWER(1-BB24,$F$9),POWER(1-BK24,$F$10))</f>
        <v>0.89028828070004906</v>
      </c>
      <c r="J34" s="97">
        <f>PRODUCT(POWER((1-H24),$F$4),POWER(1-Q24,$F$5),POWER(1-Z24,$F$6),POWER(1-AI24,$F$7),POWER(1-AR24,$F$8),POWER(1-BA24,$F$9),POWER(1-BJ24,$F$10))-PRODUCT(POWER(1-I24,$F$4),POWER(1-R24,$F$5),POWER(1-AA24,$F$6),POWER(1-AJ24,$F$7),POWER(1-AS24,$F$8),POWER(1-BB24,$F$9),POWER(1-BK24,$F$10))</f>
        <v>-0.74860752367451044</v>
      </c>
      <c r="L34" s="189"/>
      <c r="M34" s="190"/>
    </row>
    <row r="35" spans="1:14" x14ac:dyDescent="0.3">
      <c r="A35" s="8" t="s">
        <v>14</v>
      </c>
      <c r="B35" s="95">
        <f>1-PRODUCT(POWER((1-B25),F$4),POWER(1-K25,F$5),POWER(1-T25,F$6),POWER(1-AC25,F$7),POWER(1-AL25,F$8),POWER(1-AU25,F$9),POWER(1-BD25,F$10))</f>
        <v>0.14819084088679879</v>
      </c>
      <c r="C35" s="96">
        <f>PRODUCT(POWER(1-C25,$F$4),POWER(1-L25,$F$5),POWER(1-U25,$F$6),POWER(1-AD25,$F$7),POWER(1-AM25,$F$8),POWER(1-AV25,$F$9),POWER(1-BE25,$F$10))</f>
        <v>0.1872184817881507</v>
      </c>
      <c r="D35" s="96">
        <f>PRODUCT(POWER((1-B25),$F$4),POWER(1-K25,$F$5),POWER(1-T25,$F$6),POWER(1-AC25,$F$7),POWER(1-AL25,$F$8),POWER(1-AU25,$F$9),POWER(1-BD25,$F$10))-PRODUCT(POWER(1-C25,$F$4),POWER(1-L25,$F$5),POWER(1-U25,$F$6),POWER(1-AD25,$F$7),POWER(1-AM25,$F$8),POWER(1-AV25,$F$9),POWER(1-BE25,$F$10))</f>
        <v>0.66459067732505051</v>
      </c>
      <c r="E35" s="95">
        <f>1-PRODUCT(POWER((1-E25),$F$4),POWER(1-N25,$F$5),POWER(1-W25,$F$6),POWER(1-AF25,$F$7),POWER(1-AO25,$F$8),POWER(1-AX25,$F$9),POWER(1-BG25,$F$10))</f>
        <v>0.5</v>
      </c>
      <c r="F35" s="96">
        <f t="shared" ref="F35" si="2">PRODUCT(POWER(1-F25,$F$4),POWER(1-O25,$F$5),POWER(1-X25,$F$6),POWER(1-AG25,$F$7),POWER(1-AP25,$F$8),POWER(1-AY25,$F$9),POWER(1-BH25,$F$10))</f>
        <v>0.6</v>
      </c>
      <c r="G35" s="96">
        <f>PRODUCT(POWER((1-E25),$F$4),POWER(1-N25,$F$5),POWER(1-W25,$F$6),POWER(1-AF25,$F$7),POWER(1-AO25,$F$8),POWER(1-AX25,$F$9),POWER(1-BG25,$F$10))-PRODUCT(POWER(1-F25,$F$4),POWER(1-O25,$F$5),POWER(1-X25,$F$6),POWER(1-AG25,$F$7),POWER(1-AP25,$F$8),POWER(1-AY25,$F$9),POWER(1-BH25,$F$10))</f>
        <v>-9.9999999999999978E-2</v>
      </c>
      <c r="H35" s="95">
        <f t="shared" ref="H35" si="3">1-PRODUCT(POWER((1-H25),$F$4),POWER(1-Q25,$F$5),POWER(1-Z25,$F$6),POWER(1-AI25,$F$7),POWER(1-AR25,$F$8),POWER(1-BA25,$F$9),POWER(1-BJ25,$F$10))</f>
        <v>0.72881527064608953</v>
      </c>
      <c r="I35" s="96">
        <f t="shared" ref="I35" si="4">PRODUCT(POWER(1-I25,$F$4),POWER(1-R25,$F$5),POWER(1-AA25,$F$6),POWER(1-AJ25,$F$7),POWER(1-AS25,$F$8),POWER(1-BB25,$F$9),POWER(1-BK25,$F$10))</f>
        <v>0.79494209770272173</v>
      </c>
      <c r="J35" s="97">
        <f t="shared" ref="J35:J36" si="5">PRODUCT(POWER((1-H25),$F$4),POWER(1-Q25,$F$5),POWER(1-Z25,$F$6),POWER(1-AI25,$F$7),POWER(1-AR25,$F$8),POWER(1-BA25,$F$9),POWER(1-BJ25,$F$10))-PRODUCT(POWER(1-I25,$F$4),POWER(1-R25,$F$5),POWER(1-AA25,$F$6),POWER(1-AJ25,$F$7),POWER(1-AS25,$F$8),POWER(1-BB25,$F$9),POWER(1-BK25,$F$10))</f>
        <v>-0.52375736834881126</v>
      </c>
    </row>
    <row r="36" spans="1:14" ht="15" thickBot="1" x14ac:dyDescent="0.35">
      <c r="A36" s="8" t="s">
        <v>15</v>
      </c>
      <c r="B36" s="98">
        <f>1-PRODUCT(POWER((1-B26),F$4),POWER(1-K26,F$5),POWER(1-T26,F$6),POWER(1-AC26,F$7),POWER(1-AL26,F$8),POWER(1-AU26,F$9),POWER(1-BD26,F$10))</f>
        <v>0.10971171929995094</v>
      </c>
      <c r="C36" s="99">
        <f t="shared" ref="C36" si="6">PRODUCT(POWER(1-C26,$F$4),POWER(1-L26,$F$5),POWER(1-U26,$F$6),POWER(1-AD26,$F$7),POWER(1-AM26,$F$8),POWER(1-AV26,$F$9),POWER(1-BE26,$F$10))</f>
        <v>0.14168075702553862</v>
      </c>
      <c r="D36" s="99">
        <f t="shared" ref="D36" si="7">PRODUCT(POWER((1-B26),$F$4),POWER(1-K26,$F$5),POWER(1-T26,$F$6),POWER(1-AC26,$F$7),POWER(1-AL26,$F$8),POWER(1-AU26,$F$9),POWER(1-BD26,$F$10))-PRODUCT(POWER(1-C26,$F$4),POWER(1-L26,$F$5),POWER(1-U26,$F$6),POWER(1-AD26,$F$7),POWER(1-AM26,$F$8),POWER(1-AV26,$F$9),POWER(1-BE26,$F$10))</f>
        <v>0.74860752367451044</v>
      </c>
      <c r="E36" s="95">
        <f t="shared" ref="E36" si="8">1-PRODUCT(POWER((1-E26),$F$4),POWER(1-N26,$F$5),POWER(1-W26,$F$6),POWER(1-AF26,$F$7),POWER(1-AO26,$F$8),POWER(1-AX26,$F$9),POWER(1-BG26,$F$10))</f>
        <v>0.20505790229727827</v>
      </c>
      <c r="F36" s="99">
        <f>PRODUCT(POWER(1-F26,$F$4),POWER(1-O26,$F$5),POWER(1-X26,$F$6),POWER(1-AG26,$F$7),POWER(1-AP26,$F$8),POWER(1-AY26,$F$9),POWER(1-BH26,$F$10))</f>
        <v>0.27118472935391053</v>
      </c>
      <c r="G36" s="99">
        <f t="shared" ref="G36" si="9">PRODUCT(POWER((1-E26),$F$4),POWER(1-N26,$F$5),POWER(1-W26,$F$6),POWER(1-AF26,$F$7),POWER(1-AO26,$F$8),POWER(1-AX26,$F$9),POWER(1-BG26,$F$10))-PRODUCT(POWER(1-F26,$F$4),POWER(1-O26,$F$5),POWER(1-X26,$F$6),POWER(1-AG26,$F$7),POWER(1-AP26,$F$8),POWER(1-AY26,$F$9),POWER(1-BH26,$F$10))</f>
        <v>0.52375736834881126</v>
      </c>
      <c r="H36" s="98">
        <f>1-PRODUCT(POWER((1-H26),$F$4),POWER(1-Q26,$F$5),POWER(1-Z26,$F$6),POWER(1-AI26,$F$7),POWER(1-AR26,$F$8),POWER(1-BA26,$F$9),POWER(1-BJ26,$F$10))</f>
        <v>0.5</v>
      </c>
      <c r="I36" s="99">
        <f>PRODUCT(POWER(1-I26,$F$4),POWER(1-R26,$F$5),POWER(1-AA26,$F$6),POWER(1-AJ26,$F$7),POWER(1-AS26,$F$8),POWER(1-BB26,$F$9),POWER(1-BK26,$F$10))</f>
        <v>0.6</v>
      </c>
      <c r="J36" s="100">
        <f t="shared" si="5"/>
        <v>-9.9999999999999978E-2</v>
      </c>
    </row>
    <row r="38" spans="1:14" x14ac:dyDescent="0.3">
      <c r="B38" s="15">
        <f>B34*LN(B34)+C34*LN(C34)-(1-D34)*LN(1-D34)-D34*LN(2)</f>
        <v>-0.68859544426832997</v>
      </c>
      <c r="E38" s="2">
        <f>E34*LN(E34)+F34*LN(F34)-(1-G34)*LN(1-G34)-G34*LN(2)</f>
        <v>-0.69268962172774073</v>
      </c>
      <c r="H38" s="2">
        <f>H34*LN(H34)+I34*LN(I34)-(1-J34)*LN(1-J34)-J34*LN(2)</f>
        <v>-0.69285492620833455</v>
      </c>
    </row>
    <row r="39" spans="1:14" x14ac:dyDescent="0.3">
      <c r="B39" s="15">
        <f>B35*LN(B35)+C35*LN(C35)-(1-D35)*LN(1-D35)-D35*LN(2)</f>
        <v>-0.69087143497693104</v>
      </c>
      <c r="E39" s="2">
        <f>E35*LN(E35)+F35*LN(F35)-(1-G35)*LN(1-G35)-G35*LN(2)</f>
        <v>-0.68859544426832997</v>
      </c>
      <c r="H39" s="2">
        <f>H35*LN(H35)+I35*LN(I35)-(1-J35)*LN(1-J35)-J35*LN(2)</f>
        <v>-0.69171186975146737</v>
      </c>
    </row>
    <row r="40" spans="1:14" x14ac:dyDescent="0.3">
      <c r="B40" s="15">
        <f>B36*LN(B36)+C36*LN(C36)-(1-D36)*LN(1-D36)-D36*LN(2)</f>
        <v>-0.69110894936948197</v>
      </c>
      <c r="E40" s="2">
        <f t="shared" ref="E40" si="10">E36*LN(E36)+F36*LN(F36)-(1-G36)*LN(1-G36)-G36*LN(2)</f>
        <v>-0.68854142152309539</v>
      </c>
      <c r="H40" s="2">
        <f t="shared" ref="H40" si="11">H36*LN(H36)+I36*LN(I36)-(1-J36)*LN(1-J36)-J36*LN(2)</f>
        <v>-0.68859544426832997</v>
      </c>
    </row>
    <row r="41" spans="1:14" ht="15" thickBot="1" x14ac:dyDescent="0.35">
      <c r="B41" s="31">
        <f>SUM(B38:B40)</f>
        <v>-2.0705758286147429</v>
      </c>
      <c r="E41" s="31">
        <f>SUM(E38:E40)</f>
        <v>-2.0698264875191663</v>
      </c>
      <c r="H41" s="31">
        <f>SUM(H38:H40)</f>
        <v>-2.073162240228132</v>
      </c>
    </row>
    <row r="42" spans="1:14" ht="15" thickBot="1" x14ac:dyDescent="0.35">
      <c r="B42" s="32">
        <f>(-1/(3*LN(2)))*B$41</f>
        <v>0.9957364932423487</v>
      </c>
      <c r="E42" s="32">
        <f>(-1/(3*LN(2)))*E$41</f>
        <v>0.99537613634817446</v>
      </c>
      <c r="H42" s="32">
        <f>(-1/(3*LN(2)))*H$41</f>
        <v>0.99698029431179336</v>
      </c>
    </row>
    <row r="43" spans="1:14" ht="15" thickBot="1" x14ac:dyDescent="0.35"/>
    <row r="44" spans="1:14" ht="15" thickBot="1" x14ac:dyDescent="0.35">
      <c r="A44" s="141" t="s">
        <v>28</v>
      </c>
      <c r="B44" s="156"/>
      <c r="E44" s="108"/>
      <c r="F44" s="157" t="s">
        <v>29</v>
      </c>
      <c r="G44" s="158"/>
    </row>
    <row r="45" spans="1:14" ht="15" thickBot="1" x14ac:dyDescent="0.35">
      <c r="A45" s="20" t="s">
        <v>21</v>
      </c>
      <c r="B45" s="101">
        <f>B42</f>
        <v>0.9957364932423487</v>
      </c>
      <c r="C45" s="19"/>
      <c r="D45" s="19"/>
      <c r="E45" s="65"/>
      <c r="F45" s="106" t="s">
        <v>61</v>
      </c>
      <c r="G45" s="97">
        <f>(1-B45)/(3-SUM(B$45:B$47))</f>
        <v>0.35806496260494419</v>
      </c>
      <c r="H45" s="40"/>
      <c r="I45" s="40"/>
      <c r="J45" s="40"/>
      <c r="K45" s="40"/>
      <c r="L45" s="40"/>
      <c r="M45" s="40"/>
      <c r="N45" s="40"/>
    </row>
    <row r="46" spans="1:14" ht="15" thickBot="1" x14ac:dyDescent="0.35">
      <c r="A46" s="21" t="s">
        <v>22</v>
      </c>
      <c r="B46" s="101">
        <f>E42</f>
        <v>0.99537613634817446</v>
      </c>
      <c r="C46" s="19"/>
      <c r="D46" s="19"/>
      <c r="F46" s="106" t="s">
        <v>62</v>
      </c>
      <c r="G46" s="97">
        <f t="shared" ref="G46" si="12">(1-B46)/(3-SUM(B$45:B$47))</f>
        <v>0.38832905861121264</v>
      </c>
    </row>
    <row r="47" spans="1:14" ht="15" thickBot="1" x14ac:dyDescent="0.35">
      <c r="A47" s="22" t="s">
        <v>23</v>
      </c>
      <c r="B47" s="102">
        <f>H42</f>
        <v>0.99698029431179336</v>
      </c>
      <c r="C47" s="19"/>
      <c r="D47" s="19"/>
      <c r="F47" s="107" t="s">
        <v>63</v>
      </c>
      <c r="G47" s="100">
        <f>(1-B47)/(3-SUM(B$45:B$47))</f>
        <v>0.25360597878383384</v>
      </c>
    </row>
    <row r="48" spans="1:14" x14ac:dyDescent="0.3">
      <c r="G48">
        <f>SUM(G45:G47)</f>
        <v>0.99999999999999067</v>
      </c>
    </row>
  </sheetData>
  <mergeCells count="43">
    <mergeCell ref="A44:B44"/>
    <mergeCell ref="F44:G44"/>
    <mergeCell ref="B33:D33"/>
    <mergeCell ref="E33:G33"/>
    <mergeCell ref="H33:J33"/>
    <mergeCell ref="B32:J32"/>
    <mergeCell ref="BD22:BL22"/>
    <mergeCell ref="BD23:BF23"/>
    <mergeCell ref="BG23:BI23"/>
    <mergeCell ref="BJ23:BL23"/>
    <mergeCell ref="AU22:BC22"/>
    <mergeCell ref="AU23:AW23"/>
    <mergeCell ref="AX23:AZ23"/>
    <mergeCell ref="BA23:BC23"/>
    <mergeCell ref="AI23:AK23"/>
    <mergeCell ref="AL22:AT22"/>
    <mergeCell ref="AL23:AN23"/>
    <mergeCell ref="AO23:AQ23"/>
    <mergeCell ref="AR23:AT23"/>
    <mergeCell ref="AC22:AK22"/>
    <mergeCell ref="AC23:AE23"/>
    <mergeCell ref="N14:P14"/>
    <mergeCell ref="Q23:S23"/>
    <mergeCell ref="T22:AB22"/>
    <mergeCell ref="T23:V23"/>
    <mergeCell ref="W23:Y23"/>
    <mergeCell ref="Z23:AB23"/>
    <mergeCell ref="AF23:AH23"/>
    <mergeCell ref="B2:D2"/>
    <mergeCell ref="A11:D11"/>
    <mergeCell ref="B23:D23"/>
    <mergeCell ref="E23:G23"/>
    <mergeCell ref="H23:J23"/>
    <mergeCell ref="B22:J22"/>
    <mergeCell ref="B14:D14"/>
    <mergeCell ref="E14:G14"/>
    <mergeCell ref="H14:J14"/>
    <mergeCell ref="T14:V14"/>
    <mergeCell ref="K22:S22"/>
    <mergeCell ref="K23:M23"/>
    <mergeCell ref="N23:P23"/>
    <mergeCell ref="Q14:S14"/>
    <mergeCell ref="K14:M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CD08-C5CC-498C-A82C-8F9D59AEFEEB}">
  <dimension ref="A2:BL50"/>
  <sheetViews>
    <sheetView zoomScale="90" zoomScaleNormal="90" workbookViewId="0">
      <selection activeCell="L9" sqref="L9"/>
    </sheetView>
  </sheetViews>
  <sheetFormatPr baseColWidth="10" defaultRowHeight="14.4" x14ac:dyDescent="0.3"/>
  <cols>
    <col min="1" max="1" width="22.5546875" style="1" customWidth="1"/>
    <col min="2" max="2" width="7.44140625" customWidth="1"/>
    <col min="3" max="3" width="7.5546875" customWidth="1"/>
    <col min="4" max="4" width="8.109375" customWidth="1"/>
    <col min="5" max="5" width="9.21875" customWidth="1"/>
    <col min="6" max="6" width="8.5546875" customWidth="1"/>
  </cols>
  <sheetData>
    <row r="2" spans="1:22" x14ac:dyDescent="0.3">
      <c r="A2" s="109"/>
      <c r="B2" s="122" t="s">
        <v>0</v>
      </c>
      <c r="C2" s="122"/>
      <c r="D2" s="122"/>
    </row>
    <row r="3" spans="1:22" ht="15.6" x14ac:dyDescent="0.35">
      <c r="A3" s="109"/>
      <c r="B3" s="109" t="s">
        <v>8</v>
      </c>
      <c r="C3" s="109" t="s">
        <v>9</v>
      </c>
      <c r="D3" s="109"/>
      <c r="E3" s="2" t="s">
        <v>10</v>
      </c>
      <c r="F3" s="34" t="s">
        <v>30</v>
      </c>
      <c r="J3" t="s">
        <v>10</v>
      </c>
    </row>
    <row r="4" spans="1:22" x14ac:dyDescent="0.3">
      <c r="A4" s="110" t="s">
        <v>1</v>
      </c>
      <c r="B4" s="2">
        <v>0.75</v>
      </c>
      <c r="C4" s="2">
        <v>0.2</v>
      </c>
      <c r="D4" s="2">
        <v>0.05</v>
      </c>
      <c r="E4" s="2">
        <f>B4+D4*(B4/(B4+C4))</f>
        <v>0.78947368421052633</v>
      </c>
      <c r="F4" s="4">
        <f>E4/E$11</f>
        <v>0.14689880304678996</v>
      </c>
    </row>
    <row r="5" spans="1:22" x14ac:dyDescent="0.3">
      <c r="A5" s="110" t="s">
        <v>2</v>
      </c>
      <c r="B5" s="2">
        <v>0.9</v>
      </c>
      <c r="C5" s="2">
        <v>0.05</v>
      </c>
      <c r="D5" s="2">
        <v>0.05</v>
      </c>
      <c r="E5" s="2">
        <f t="shared" ref="E5:E10" si="0">B5+D5*(B5/(B5+C5))</f>
        <v>0.94736842105263164</v>
      </c>
      <c r="F5" s="4">
        <f>E5/E$11</f>
        <v>0.17627856365614797</v>
      </c>
    </row>
    <row r="6" spans="1:22" x14ac:dyDescent="0.3">
      <c r="A6" s="110" t="s">
        <v>3</v>
      </c>
      <c r="B6" s="2">
        <v>0.5</v>
      </c>
      <c r="C6" s="2">
        <v>0.4</v>
      </c>
      <c r="D6" s="2">
        <v>0.1</v>
      </c>
      <c r="E6" s="2">
        <f t="shared" si="0"/>
        <v>0.55555555555555558</v>
      </c>
      <c r="F6" s="4">
        <f t="shared" ref="F6:F10" si="1">E6/E$11</f>
        <v>0.10337323177366702</v>
      </c>
    </row>
    <row r="7" spans="1:22" x14ac:dyDescent="0.3">
      <c r="A7" s="110" t="s">
        <v>4</v>
      </c>
      <c r="B7" s="2">
        <v>0.75</v>
      </c>
      <c r="C7" s="2">
        <v>0.2</v>
      </c>
      <c r="D7" s="2">
        <v>0.05</v>
      </c>
      <c r="E7" s="2">
        <f t="shared" si="0"/>
        <v>0.78947368421052633</v>
      </c>
      <c r="F7" s="4">
        <f t="shared" si="1"/>
        <v>0.14689880304678996</v>
      </c>
    </row>
    <row r="8" spans="1:22" x14ac:dyDescent="0.3">
      <c r="A8" s="110" t="s">
        <v>5</v>
      </c>
      <c r="B8" s="2">
        <v>0.75</v>
      </c>
      <c r="C8" s="2">
        <v>0.2</v>
      </c>
      <c r="D8" s="2">
        <v>0.05</v>
      </c>
      <c r="E8" s="2">
        <f t="shared" si="0"/>
        <v>0.78947368421052633</v>
      </c>
      <c r="F8" s="4">
        <f>E8/E$11</f>
        <v>0.14689880304678996</v>
      </c>
    </row>
    <row r="9" spans="1:22" ht="15.6" x14ac:dyDescent="0.35">
      <c r="A9" s="110" t="s">
        <v>6</v>
      </c>
      <c r="B9" s="2">
        <v>0.5</v>
      </c>
      <c r="C9" s="2">
        <v>0.4</v>
      </c>
      <c r="D9" s="2">
        <v>0.1</v>
      </c>
      <c r="E9" s="2">
        <f t="shared" si="0"/>
        <v>0.55555555555555558</v>
      </c>
      <c r="F9" s="4">
        <f t="shared" si="1"/>
        <v>0.10337323177366702</v>
      </c>
      <c r="J9" t="s">
        <v>11</v>
      </c>
    </row>
    <row r="10" spans="1:22" x14ac:dyDescent="0.3">
      <c r="A10" s="110" t="s">
        <v>7</v>
      </c>
      <c r="B10" s="2">
        <v>0.9</v>
      </c>
      <c r="C10" s="2">
        <v>0.05</v>
      </c>
      <c r="D10" s="2">
        <v>0.05</v>
      </c>
      <c r="E10" s="2">
        <f t="shared" si="0"/>
        <v>0.94736842105263164</v>
      </c>
      <c r="F10" s="4">
        <f t="shared" si="1"/>
        <v>0.17627856365614797</v>
      </c>
    </row>
    <row r="11" spans="1:22" ht="15.6" x14ac:dyDescent="0.35">
      <c r="A11" s="122" t="s">
        <v>11</v>
      </c>
      <c r="B11" s="122"/>
      <c r="C11" s="122"/>
      <c r="D11" s="122"/>
      <c r="E11" s="2">
        <f>SUM(E4:E10)</f>
        <v>5.3742690058479541</v>
      </c>
      <c r="F11" s="2">
        <f>SUM(F4:F10)</f>
        <v>0.99999999999999978</v>
      </c>
    </row>
    <row r="14" spans="1:22" s="5" customFormat="1" x14ac:dyDescent="0.3">
      <c r="A14" s="6"/>
      <c r="B14" s="128" t="s">
        <v>1</v>
      </c>
      <c r="C14" s="128"/>
      <c r="D14" s="128"/>
      <c r="E14" s="129" t="s">
        <v>2</v>
      </c>
      <c r="F14" s="129"/>
      <c r="G14" s="129"/>
      <c r="H14" s="130" t="s">
        <v>3</v>
      </c>
      <c r="I14" s="130"/>
      <c r="J14" s="130"/>
      <c r="K14" s="136" t="s">
        <v>4</v>
      </c>
      <c r="L14" s="136"/>
      <c r="M14" s="136"/>
      <c r="N14" s="137" t="s">
        <v>5</v>
      </c>
      <c r="O14" s="137"/>
      <c r="P14" s="137"/>
      <c r="Q14" s="135" t="s">
        <v>6</v>
      </c>
      <c r="R14" s="135"/>
      <c r="S14" s="135"/>
      <c r="T14" s="131" t="s">
        <v>7</v>
      </c>
      <c r="U14" s="131"/>
      <c r="V14" s="131"/>
    </row>
    <row r="15" spans="1:22" s="5" customFormat="1" x14ac:dyDescent="0.3">
      <c r="A15" s="23" t="s">
        <v>31</v>
      </c>
      <c r="B15" s="4" t="s">
        <v>32</v>
      </c>
      <c r="C15" s="4" t="s">
        <v>33</v>
      </c>
      <c r="D15" s="4" t="s">
        <v>34</v>
      </c>
      <c r="E15" s="4" t="s">
        <v>32</v>
      </c>
      <c r="F15" s="4" t="s">
        <v>33</v>
      </c>
      <c r="G15" s="4" t="s">
        <v>34</v>
      </c>
      <c r="H15" s="4" t="s">
        <v>32</v>
      </c>
      <c r="I15" s="4" t="s">
        <v>33</v>
      </c>
      <c r="J15" s="4" t="s">
        <v>34</v>
      </c>
      <c r="K15" s="4" t="s">
        <v>32</v>
      </c>
      <c r="L15" s="4" t="s">
        <v>33</v>
      </c>
      <c r="M15" s="4" t="s">
        <v>34</v>
      </c>
      <c r="N15" s="4" t="s">
        <v>32</v>
      </c>
      <c r="O15" s="4" t="s">
        <v>33</v>
      </c>
      <c r="P15" s="4" t="s">
        <v>34</v>
      </c>
      <c r="Q15" s="4" t="s">
        <v>32</v>
      </c>
      <c r="R15" s="4" t="s">
        <v>33</v>
      </c>
      <c r="S15" s="4" t="s">
        <v>34</v>
      </c>
      <c r="T15" s="4" t="s">
        <v>32</v>
      </c>
      <c r="U15" s="4" t="s">
        <v>33</v>
      </c>
      <c r="V15" s="4" t="s">
        <v>34</v>
      </c>
    </row>
    <row r="16" spans="1:22" x14ac:dyDescent="0.3">
      <c r="A16" s="23" t="s">
        <v>32</v>
      </c>
      <c r="B16" s="2" t="s">
        <v>16</v>
      </c>
      <c r="C16" s="111" t="s">
        <v>19</v>
      </c>
      <c r="D16" s="49" t="s">
        <v>17</v>
      </c>
      <c r="E16" s="2" t="s">
        <v>16</v>
      </c>
      <c r="F16" s="49" t="s">
        <v>20</v>
      </c>
      <c r="G16" s="49" t="s">
        <v>19</v>
      </c>
      <c r="H16" s="2" t="s">
        <v>16</v>
      </c>
      <c r="I16" s="2" t="s">
        <v>20</v>
      </c>
      <c r="J16" s="2" t="s">
        <v>18</v>
      </c>
      <c r="K16" s="2" t="s">
        <v>16</v>
      </c>
      <c r="L16" s="2" t="s">
        <v>19</v>
      </c>
      <c r="M16" s="2" t="s">
        <v>17</v>
      </c>
      <c r="N16" s="2" t="s">
        <v>16</v>
      </c>
      <c r="O16" s="49" t="s">
        <v>35</v>
      </c>
      <c r="P16" s="42" t="s">
        <v>19</v>
      </c>
      <c r="Q16" s="2" t="s">
        <v>16</v>
      </c>
      <c r="R16" s="2" t="s">
        <v>20</v>
      </c>
      <c r="S16" s="2" t="s">
        <v>19</v>
      </c>
      <c r="T16" s="2" t="s">
        <v>16</v>
      </c>
      <c r="U16" s="2" t="s">
        <v>18</v>
      </c>
      <c r="V16" s="2" t="s">
        <v>19</v>
      </c>
    </row>
    <row r="17" spans="1:64" x14ac:dyDescent="0.3">
      <c r="A17" s="27" t="s">
        <v>33</v>
      </c>
      <c r="B17" s="15"/>
      <c r="C17" s="2" t="s">
        <v>16</v>
      </c>
      <c r="D17" s="2" t="s">
        <v>19</v>
      </c>
      <c r="E17" s="15"/>
      <c r="F17" s="2" t="s">
        <v>16</v>
      </c>
      <c r="G17" s="2" t="s">
        <v>17</v>
      </c>
      <c r="H17" s="15"/>
      <c r="I17" s="2" t="s">
        <v>16</v>
      </c>
      <c r="J17" s="2" t="s">
        <v>20</v>
      </c>
      <c r="K17" s="15"/>
      <c r="L17" s="2" t="s">
        <v>16</v>
      </c>
      <c r="M17" s="70" t="s">
        <v>35</v>
      </c>
      <c r="N17" s="15"/>
      <c r="O17" s="2" t="s">
        <v>16</v>
      </c>
      <c r="P17" s="49" t="s">
        <v>36</v>
      </c>
      <c r="Q17" s="15"/>
      <c r="R17" s="2" t="s">
        <v>16</v>
      </c>
      <c r="S17" s="2" t="s">
        <v>20</v>
      </c>
      <c r="T17" s="15"/>
      <c r="U17" s="2" t="s">
        <v>16</v>
      </c>
      <c r="V17" s="2" t="s">
        <v>19</v>
      </c>
    </row>
    <row r="18" spans="1:64" x14ac:dyDescent="0.3">
      <c r="A18" s="27" t="s">
        <v>34</v>
      </c>
      <c r="B18" s="15"/>
      <c r="C18" s="15"/>
      <c r="D18" s="2" t="s">
        <v>16</v>
      </c>
      <c r="E18" s="15"/>
      <c r="F18" s="15"/>
      <c r="G18" s="2" t="s">
        <v>16</v>
      </c>
      <c r="H18" s="15"/>
      <c r="I18" s="15"/>
      <c r="J18" s="2" t="s">
        <v>16</v>
      </c>
      <c r="K18" s="15"/>
      <c r="L18" s="15"/>
      <c r="M18" s="2" t="s">
        <v>16</v>
      </c>
      <c r="N18" s="15"/>
      <c r="O18" s="15"/>
      <c r="P18" s="2" t="s">
        <v>16</v>
      </c>
      <c r="Q18" s="15"/>
      <c r="R18" s="15"/>
      <c r="S18" s="2" t="s">
        <v>16</v>
      </c>
      <c r="T18" s="15"/>
      <c r="U18" s="15"/>
      <c r="V18" s="2" t="s">
        <v>16</v>
      </c>
    </row>
    <row r="19" spans="1:64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64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64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3" spans="1:64" ht="15" thickBot="1" x14ac:dyDescent="0.35"/>
    <row r="24" spans="1:64" s="5" customFormat="1" x14ac:dyDescent="0.3">
      <c r="A24" s="6"/>
      <c r="B24" s="125" t="s">
        <v>1</v>
      </c>
      <c r="C24" s="126"/>
      <c r="D24" s="126"/>
      <c r="E24" s="126"/>
      <c r="F24" s="126"/>
      <c r="G24" s="126"/>
      <c r="H24" s="126"/>
      <c r="I24" s="126"/>
      <c r="J24" s="127"/>
      <c r="K24" s="132" t="s">
        <v>2</v>
      </c>
      <c r="L24" s="133"/>
      <c r="M24" s="133"/>
      <c r="N24" s="133"/>
      <c r="O24" s="133"/>
      <c r="P24" s="133"/>
      <c r="Q24" s="133"/>
      <c r="R24" s="133"/>
      <c r="S24" s="134"/>
      <c r="T24" s="138" t="s">
        <v>3</v>
      </c>
      <c r="U24" s="139"/>
      <c r="V24" s="139"/>
      <c r="W24" s="139"/>
      <c r="X24" s="139"/>
      <c r="Y24" s="139"/>
      <c r="Z24" s="139"/>
      <c r="AA24" s="139"/>
      <c r="AB24" s="140"/>
      <c r="AC24" s="153" t="s">
        <v>4</v>
      </c>
      <c r="AD24" s="154"/>
      <c r="AE24" s="154"/>
      <c r="AF24" s="154"/>
      <c r="AG24" s="154"/>
      <c r="AH24" s="154"/>
      <c r="AI24" s="154"/>
      <c r="AJ24" s="154"/>
      <c r="AK24" s="155"/>
      <c r="AL24" s="150" t="s">
        <v>5</v>
      </c>
      <c r="AM24" s="151"/>
      <c r="AN24" s="151"/>
      <c r="AO24" s="151"/>
      <c r="AP24" s="151"/>
      <c r="AQ24" s="151"/>
      <c r="AR24" s="151"/>
      <c r="AS24" s="151"/>
      <c r="AT24" s="152"/>
      <c r="AU24" s="147" t="s">
        <v>6</v>
      </c>
      <c r="AV24" s="148"/>
      <c r="AW24" s="148"/>
      <c r="AX24" s="148"/>
      <c r="AY24" s="148"/>
      <c r="AZ24" s="148"/>
      <c r="BA24" s="148"/>
      <c r="BB24" s="148"/>
      <c r="BC24" s="149"/>
      <c r="BD24" s="144" t="s">
        <v>7</v>
      </c>
      <c r="BE24" s="145"/>
      <c r="BF24" s="145"/>
      <c r="BG24" s="145"/>
      <c r="BH24" s="145"/>
      <c r="BI24" s="145"/>
      <c r="BJ24" s="145"/>
      <c r="BK24" s="145"/>
      <c r="BL24" s="146"/>
    </row>
    <row r="25" spans="1:64" s="6" customFormat="1" x14ac:dyDescent="0.3">
      <c r="A25" s="27" t="s">
        <v>31</v>
      </c>
      <c r="B25" s="123" t="s">
        <v>32</v>
      </c>
      <c r="C25" s="120"/>
      <c r="D25" s="121"/>
      <c r="E25" s="123" t="s">
        <v>33</v>
      </c>
      <c r="F25" s="120"/>
      <c r="G25" s="121"/>
      <c r="H25" s="123" t="s">
        <v>34</v>
      </c>
      <c r="I25" s="120"/>
      <c r="J25" s="121"/>
      <c r="K25" s="123" t="s">
        <v>32</v>
      </c>
      <c r="L25" s="120"/>
      <c r="M25" s="121"/>
      <c r="N25" s="123" t="s">
        <v>33</v>
      </c>
      <c r="O25" s="120"/>
      <c r="P25" s="121"/>
      <c r="Q25" s="123" t="s">
        <v>34</v>
      </c>
      <c r="R25" s="120"/>
      <c r="S25" s="121"/>
      <c r="T25" s="123" t="s">
        <v>42</v>
      </c>
      <c r="U25" s="120"/>
      <c r="V25" s="121"/>
      <c r="W25" s="123" t="s">
        <v>43</v>
      </c>
      <c r="X25" s="120"/>
      <c r="Y25" s="121"/>
      <c r="Z25" s="123" t="s">
        <v>44</v>
      </c>
      <c r="AA25" s="120"/>
      <c r="AB25" s="121"/>
      <c r="AC25" s="123" t="s">
        <v>42</v>
      </c>
      <c r="AD25" s="120"/>
      <c r="AE25" s="121"/>
      <c r="AF25" s="123" t="s">
        <v>43</v>
      </c>
      <c r="AG25" s="120"/>
      <c r="AH25" s="121"/>
      <c r="AI25" s="123" t="s">
        <v>44</v>
      </c>
      <c r="AJ25" s="120"/>
      <c r="AK25" s="121"/>
      <c r="AL25" s="123" t="s">
        <v>42</v>
      </c>
      <c r="AM25" s="120"/>
      <c r="AN25" s="121"/>
      <c r="AO25" s="123" t="s">
        <v>43</v>
      </c>
      <c r="AP25" s="120"/>
      <c r="AQ25" s="121"/>
      <c r="AR25" s="123" t="s">
        <v>44</v>
      </c>
      <c r="AS25" s="120"/>
      <c r="AT25" s="121"/>
      <c r="AU25" s="123" t="s">
        <v>42</v>
      </c>
      <c r="AV25" s="120"/>
      <c r="AW25" s="121"/>
      <c r="AX25" s="123" t="s">
        <v>43</v>
      </c>
      <c r="AY25" s="120"/>
      <c r="AZ25" s="121"/>
      <c r="BA25" s="123" t="s">
        <v>44</v>
      </c>
      <c r="BB25" s="120"/>
      <c r="BC25" s="121"/>
      <c r="BD25" s="123" t="s">
        <v>42</v>
      </c>
      <c r="BE25" s="120"/>
      <c r="BF25" s="121"/>
      <c r="BG25" s="123" t="s">
        <v>43</v>
      </c>
      <c r="BH25" s="120"/>
      <c r="BI25" s="121"/>
      <c r="BJ25" s="123" t="s">
        <v>44</v>
      </c>
      <c r="BK25" s="120"/>
      <c r="BL25" s="121"/>
    </row>
    <row r="26" spans="1:64" x14ac:dyDescent="0.3">
      <c r="A26" s="27" t="s">
        <v>32</v>
      </c>
      <c r="B26" s="9">
        <v>0.5</v>
      </c>
      <c r="C26" s="2">
        <v>0.4</v>
      </c>
      <c r="D26" s="2">
        <v>0.1</v>
      </c>
      <c r="E26" s="2">
        <v>0.75</v>
      </c>
      <c r="F26" s="2">
        <v>0.15</v>
      </c>
      <c r="G26" s="2">
        <v>0.1</v>
      </c>
      <c r="H26" s="2">
        <v>0.85</v>
      </c>
      <c r="I26" s="2">
        <v>0.1</v>
      </c>
      <c r="J26" s="10">
        <v>0.05</v>
      </c>
      <c r="K26" s="9">
        <v>0.5</v>
      </c>
      <c r="L26" s="2">
        <v>0.4</v>
      </c>
      <c r="M26" s="2">
        <v>0.1</v>
      </c>
      <c r="N26" s="2">
        <v>0.65</v>
      </c>
      <c r="O26" s="2">
        <v>0.25</v>
      </c>
      <c r="P26" s="2">
        <v>0.1</v>
      </c>
      <c r="Q26" s="2">
        <v>0.75</v>
      </c>
      <c r="R26" s="2">
        <v>0.15</v>
      </c>
      <c r="S26" s="2">
        <v>0.1</v>
      </c>
      <c r="T26" s="9">
        <v>0.5</v>
      </c>
      <c r="U26" s="2">
        <v>0.4</v>
      </c>
      <c r="V26" s="2">
        <v>0.1</v>
      </c>
      <c r="W26" s="2">
        <v>0.65</v>
      </c>
      <c r="X26" s="2">
        <v>0.25</v>
      </c>
      <c r="Y26" s="2">
        <v>0.1</v>
      </c>
      <c r="Z26" s="2">
        <v>0.95</v>
      </c>
      <c r="AA26" s="2">
        <v>0.05</v>
      </c>
      <c r="AB26" s="10">
        <v>0</v>
      </c>
      <c r="AC26" s="9">
        <v>0.5</v>
      </c>
      <c r="AD26" s="2">
        <v>0.4</v>
      </c>
      <c r="AE26" s="2">
        <v>0.1</v>
      </c>
      <c r="AF26" s="2">
        <v>0.75</v>
      </c>
      <c r="AG26" s="2">
        <v>0.15</v>
      </c>
      <c r="AH26" s="2">
        <v>0.1</v>
      </c>
      <c r="AI26" s="2">
        <v>0.85</v>
      </c>
      <c r="AJ26" s="2">
        <v>0.1</v>
      </c>
      <c r="AK26" s="10">
        <v>0.05</v>
      </c>
      <c r="AL26" s="9">
        <v>0.5</v>
      </c>
      <c r="AM26" s="2">
        <v>0.4</v>
      </c>
      <c r="AN26" s="2">
        <v>0.1</v>
      </c>
      <c r="AO26" s="41">
        <v>0.25</v>
      </c>
      <c r="AP26" s="41">
        <v>0.65</v>
      </c>
      <c r="AQ26" s="41">
        <v>0.1</v>
      </c>
      <c r="AR26" s="2">
        <v>0.75</v>
      </c>
      <c r="AS26" s="2">
        <v>0.15</v>
      </c>
      <c r="AT26" s="10">
        <v>0.1</v>
      </c>
      <c r="AU26" s="9">
        <v>0.5</v>
      </c>
      <c r="AV26" s="2">
        <v>0.4</v>
      </c>
      <c r="AW26" s="2">
        <v>0.1</v>
      </c>
      <c r="AX26" s="2">
        <v>0.65</v>
      </c>
      <c r="AY26" s="2">
        <v>0.25</v>
      </c>
      <c r="AZ26" s="2">
        <v>0.1</v>
      </c>
      <c r="BA26" s="2">
        <v>0.75</v>
      </c>
      <c r="BB26" s="2">
        <v>0.15</v>
      </c>
      <c r="BC26" s="10">
        <v>0.1</v>
      </c>
      <c r="BD26" s="9">
        <v>0.5</v>
      </c>
      <c r="BE26" s="2">
        <v>0.4</v>
      </c>
      <c r="BF26" s="2">
        <v>0.1</v>
      </c>
      <c r="BG26" s="2">
        <v>0.95</v>
      </c>
      <c r="BH26" s="2">
        <v>0.05</v>
      </c>
      <c r="BI26" s="10">
        <v>0</v>
      </c>
      <c r="BJ26" s="2">
        <v>0.75</v>
      </c>
      <c r="BK26" s="2">
        <v>0.15</v>
      </c>
      <c r="BL26" s="10">
        <v>0.1</v>
      </c>
    </row>
    <row r="27" spans="1:64" x14ac:dyDescent="0.3">
      <c r="A27" s="35" t="s">
        <v>33</v>
      </c>
      <c r="B27" s="14">
        <f>F26</f>
        <v>0.15</v>
      </c>
      <c r="C27" s="15">
        <f>E26</f>
        <v>0.75</v>
      </c>
      <c r="D27" s="15">
        <f>G26</f>
        <v>0.1</v>
      </c>
      <c r="E27" s="9">
        <v>0.5</v>
      </c>
      <c r="F27" s="2">
        <v>0.4</v>
      </c>
      <c r="G27" s="2">
        <v>0.1</v>
      </c>
      <c r="H27" s="2">
        <v>0.75</v>
      </c>
      <c r="I27" s="2">
        <v>0.15</v>
      </c>
      <c r="J27" s="10">
        <v>0.1</v>
      </c>
      <c r="K27" s="14">
        <f>O26</f>
        <v>0.25</v>
      </c>
      <c r="L27" s="15">
        <f>N26</f>
        <v>0.65</v>
      </c>
      <c r="M27" s="15">
        <f>P26</f>
        <v>0.1</v>
      </c>
      <c r="N27" s="9">
        <v>0.5</v>
      </c>
      <c r="O27" s="2">
        <v>0.4</v>
      </c>
      <c r="P27" s="2">
        <v>0.1</v>
      </c>
      <c r="Q27" s="2">
        <v>0.85</v>
      </c>
      <c r="R27" s="2">
        <v>0.1</v>
      </c>
      <c r="S27" s="10">
        <v>0.05</v>
      </c>
      <c r="T27" s="14">
        <f>X26</f>
        <v>0.25</v>
      </c>
      <c r="U27" s="15">
        <f>W26</f>
        <v>0.65</v>
      </c>
      <c r="V27" s="15">
        <f>Y26</f>
        <v>0.1</v>
      </c>
      <c r="W27" s="9">
        <v>0.5</v>
      </c>
      <c r="X27" s="2">
        <v>0.4</v>
      </c>
      <c r="Y27" s="2">
        <v>0.1</v>
      </c>
      <c r="Z27" s="2">
        <v>0.65</v>
      </c>
      <c r="AA27" s="2">
        <v>0.25</v>
      </c>
      <c r="AB27" s="2">
        <v>0.1</v>
      </c>
      <c r="AC27" s="14">
        <f>AG26</f>
        <v>0.15</v>
      </c>
      <c r="AD27" s="15">
        <f>AF26</f>
        <v>0.75</v>
      </c>
      <c r="AE27" s="15">
        <f>AH26</f>
        <v>0.1</v>
      </c>
      <c r="AF27" s="9">
        <v>0.5</v>
      </c>
      <c r="AG27" s="2">
        <v>0.4</v>
      </c>
      <c r="AH27" s="2">
        <v>0.1</v>
      </c>
      <c r="AI27" s="49">
        <v>0.25</v>
      </c>
      <c r="AJ27" s="49">
        <v>0.65</v>
      </c>
      <c r="AK27" s="49">
        <v>0.1</v>
      </c>
      <c r="AL27" s="14">
        <f>AP26</f>
        <v>0.65</v>
      </c>
      <c r="AM27" s="15">
        <f>AO26</f>
        <v>0.25</v>
      </c>
      <c r="AN27" s="15">
        <f>AQ26</f>
        <v>0.1</v>
      </c>
      <c r="AO27" s="9">
        <v>0.5</v>
      </c>
      <c r="AP27" s="2">
        <v>0.4</v>
      </c>
      <c r="AQ27" s="2">
        <v>0.1</v>
      </c>
      <c r="AR27" s="2">
        <v>0.35</v>
      </c>
      <c r="AS27" s="2">
        <v>0.55000000000000004</v>
      </c>
      <c r="AT27" s="2">
        <v>0.1</v>
      </c>
      <c r="AU27" s="14">
        <f>AY26</f>
        <v>0.25</v>
      </c>
      <c r="AV27" s="15">
        <f>AX26</f>
        <v>0.65</v>
      </c>
      <c r="AW27" s="15">
        <f>AZ26</f>
        <v>0.1</v>
      </c>
      <c r="AX27" s="9">
        <v>0.5</v>
      </c>
      <c r="AY27" s="2">
        <v>0.4</v>
      </c>
      <c r="AZ27" s="2">
        <v>0.1</v>
      </c>
      <c r="BA27" s="2">
        <v>0.65</v>
      </c>
      <c r="BB27" s="2">
        <v>0.25</v>
      </c>
      <c r="BC27" s="2">
        <v>0.1</v>
      </c>
      <c r="BD27" s="14">
        <f>BH26</f>
        <v>0.05</v>
      </c>
      <c r="BE27" s="15">
        <f>BG26</f>
        <v>0.95</v>
      </c>
      <c r="BF27" s="15">
        <f>BI26</f>
        <v>0</v>
      </c>
      <c r="BG27" s="9">
        <v>0.5</v>
      </c>
      <c r="BH27" s="2">
        <v>0.4</v>
      </c>
      <c r="BI27" s="2">
        <v>0.1</v>
      </c>
      <c r="BJ27" s="2">
        <v>0.75</v>
      </c>
      <c r="BK27" s="2">
        <v>0.15</v>
      </c>
      <c r="BL27" s="10">
        <v>0.1</v>
      </c>
    </row>
    <row r="28" spans="1:64" ht="15" thickBot="1" x14ac:dyDescent="0.35">
      <c r="A28" s="35" t="s">
        <v>34</v>
      </c>
      <c r="B28" s="16">
        <f>I26</f>
        <v>0.1</v>
      </c>
      <c r="C28" s="17">
        <f>H26</f>
        <v>0.85</v>
      </c>
      <c r="D28" s="17">
        <f>J26</f>
        <v>0.05</v>
      </c>
      <c r="E28" s="17">
        <f>I27</f>
        <v>0.15</v>
      </c>
      <c r="F28" s="17">
        <f>H27</f>
        <v>0.75</v>
      </c>
      <c r="G28" s="17">
        <f>J27</f>
        <v>0.1</v>
      </c>
      <c r="H28" s="11">
        <v>0.5</v>
      </c>
      <c r="I28" s="12">
        <v>0.4</v>
      </c>
      <c r="J28" s="13">
        <v>0.1</v>
      </c>
      <c r="K28" s="16">
        <f>R26</f>
        <v>0.15</v>
      </c>
      <c r="L28" s="17">
        <f>Q26</f>
        <v>0.75</v>
      </c>
      <c r="M28" s="17">
        <f>S26</f>
        <v>0.1</v>
      </c>
      <c r="N28" s="17">
        <f>R27</f>
        <v>0.1</v>
      </c>
      <c r="O28" s="17">
        <f>Q27</f>
        <v>0.85</v>
      </c>
      <c r="P28" s="17">
        <f>S27</f>
        <v>0.05</v>
      </c>
      <c r="Q28" s="11">
        <v>0.5</v>
      </c>
      <c r="R28" s="12">
        <v>0.4</v>
      </c>
      <c r="S28" s="13">
        <v>0.1</v>
      </c>
      <c r="T28" s="16">
        <f>AA26</f>
        <v>0.05</v>
      </c>
      <c r="U28" s="17">
        <f>Z26</f>
        <v>0.95</v>
      </c>
      <c r="V28" s="17">
        <f>AB26</f>
        <v>0</v>
      </c>
      <c r="W28" s="17">
        <f>AA27</f>
        <v>0.25</v>
      </c>
      <c r="X28" s="17">
        <f>Z27</f>
        <v>0.65</v>
      </c>
      <c r="Y28" s="17">
        <f>AB27</f>
        <v>0.1</v>
      </c>
      <c r="Z28" s="9">
        <v>0.5</v>
      </c>
      <c r="AA28" s="2">
        <v>0.4</v>
      </c>
      <c r="AB28" s="2">
        <v>0.1</v>
      </c>
      <c r="AC28" s="16">
        <f>AJ26</f>
        <v>0.1</v>
      </c>
      <c r="AD28" s="17">
        <f>AI26</f>
        <v>0.85</v>
      </c>
      <c r="AE28" s="17">
        <f>AK26</f>
        <v>0.05</v>
      </c>
      <c r="AF28" s="17">
        <f>AJ27</f>
        <v>0.65</v>
      </c>
      <c r="AG28" s="17">
        <f>AI27</f>
        <v>0.25</v>
      </c>
      <c r="AH28" s="17">
        <f>AK27</f>
        <v>0.1</v>
      </c>
      <c r="AI28" s="9">
        <v>0.5</v>
      </c>
      <c r="AJ28" s="2">
        <v>0.4</v>
      </c>
      <c r="AK28" s="2">
        <v>0.1</v>
      </c>
      <c r="AL28" s="16">
        <f>AS26</f>
        <v>0.15</v>
      </c>
      <c r="AM28" s="17">
        <f>AR26</f>
        <v>0.75</v>
      </c>
      <c r="AN28" s="17">
        <f>AT26</f>
        <v>0.1</v>
      </c>
      <c r="AO28" s="17">
        <f>AS27</f>
        <v>0.55000000000000004</v>
      </c>
      <c r="AP28" s="17">
        <f>AR27</f>
        <v>0.35</v>
      </c>
      <c r="AQ28" s="17">
        <f>AT27</f>
        <v>0.1</v>
      </c>
      <c r="AR28" s="9">
        <v>0.5</v>
      </c>
      <c r="AS28" s="2">
        <v>0.4</v>
      </c>
      <c r="AT28" s="2">
        <v>0.1</v>
      </c>
      <c r="AU28" s="16">
        <f>BB26</f>
        <v>0.15</v>
      </c>
      <c r="AV28" s="17">
        <f>BA26</f>
        <v>0.75</v>
      </c>
      <c r="AW28" s="17">
        <f>BC26</f>
        <v>0.1</v>
      </c>
      <c r="AX28" s="17">
        <f>BB27</f>
        <v>0.25</v>
      </c>
      <c r="AY28" s="17">
        <f>BA27</f>
        <v>0.65</v>
      </c>
      <c r="AZ28" s="17">
        <f>BC27</f>
        <v>0.1</v>
      </c>
      <c r="BA28" s="9">
        <v>0.5</v>
      </c>
      <c r="BB28" s="2">
        <v>0.4</v>
      </c>
      <c r="BC28" s="2">
        <v>0.1</v>
      </c>
      <c r="BD28" s="16">
        <f>BK26</f>
        <v>0.15</v>
      </c>
      <c r="BE28" s="17">
        <f>BJ26</f>
        <v>0.75</v>
      </c>
      <c r="BF28" s="17">
        <f>BL26</f>
        <v>0.1</v>
      </c>
      <c r="BG28" s="17">
        <f>BK27</f>
        <v>0.15</v>
      </c>
      <c r="BH28" s="17">
        <f>BJ27</f>
        <v>0.75</v>
      </c>
      <c r="BI28" s="17">
        <f>BL27</f>
        <v>0.1</v>
      </c>
      <c r="BJ28" s="11">
        <v>0.5</v>
      </c>
      <c r="BK28" s="12">
        <v>0.4</v>
      </c>
      <c r="BL28" s="13">
        <v>0.1</v>
      </c>
    </row>
    <row r="30" spans="1:64" x14ac:dyDescent="0.3">
      <c r="AI30" s="19"/>
      <c r="AJ30" s="19"/>
      <c r="AK30" s="19"/>
    </row>
    <row r="33" spans="1:19" ht="15" thickBot="1" x14ac:dyDescent="0.35"/>
    <row r="34" spans="1:19" ht="16.2" thickBot="1" x14ac:dyDescent="0.4">
      <c r="B34" s="141" t="s">
        <v>27</v>
      </c>
      <c r="C34" s="142"/>
      <c r="D34" s="142"/>
      <c r="E34" s="142"/>
      <c r="F34" s="142"/>
      <c r="G34" s="142"/>
      <c r="H34" s="142"/>
      <c r="I34" s="142"/>
      <c r="J34" s="143"/>
    </row>
    <row r="35" spans="1:19" ht="15" thickBot="1" x14ac:dyDescent="0.35">
      <c r="A35" s="27" t="s">
        <v>31</v>
      </c>
      <c r="B35" s="157" t="s">
        <v>32</v>
      </c>
      <c r="C35" s="159"/>
      <c r="D35" s="160"/>
      <c r="E35" s="157" t="s">
        <v>33</v>
      </c>
      <c r="F35" s="159"/>
      <c r="G35" s="160"/>
      <c r="H35" s="157" t="s">
        <v>34</v>
      </c>
      <c r="I35" s="159"/>
      <c r="J35" s="160"/>
    </row>
    <row r="36" spans="1:19" ht="15" thickBot="1" x14ac:dyDescent="0.35">
      <c r="A36" s="27" t="s">
        <v>32</v>
      </c>
      <c r="B36" s="95">
        <f>1-PRODUCT(POWER((1-B26),$F$4),POWER(1-K26,$F$5),POWER(1-E26,$F$6),POWER(1-AC26,$F$7),POWER(1-AL26,$F$8),POWER(1-AU26,$F$9),POWER(1-BD26,$F$10))</f>
        <v>0.53457301374107635</v>
      </c>
      <c r="C36" s="96">
        <f>PRODUCT(POWER(1-C26,$F$4),POWER(1-L26,$F$5),POWER(1-U26,$F$6),POWER(1-AD26,$F$7),POWER(1-AM26,$F$8),POWER(1-AV26,$F$9),POWER(1-BE26,$F$10))</f>
        <v>0.6</v>
      </c>
      <c r="D36" s="96">
        <f>PRODUCT(POWER((1-B26),$F$4),POWER(1-K26,$F$5),POWER(1-E26,$F$6),POWER(1-AC26,$F$7),POWER(1-AL26,$F$8),POWER(1-AU26,$F$9),POWER(1-BD26,$F$10))-PRODUCT(POWER(1-C26,$F$4),POWER(1-L26,$F$5),POWER(1-U26,$F$6),POWER(1-AD26,$F$7),POWER(1-AM26,$F$8),POWER(1-AV26,$F$9),POWER(1-BE26,$F$10))</f>
        <v>-0.13457301374107633</v>
      </c>
      <c r="E36" s="95">
        <f>1-PRODUCT(POWER((1-E26),$F$4),POWER(1-N26,$F$5),POWER(1-W26,$F$6),POWER(1-AF26,$F$7),POWER(1-AO26,$F$8),POWER(1-AX26,$F$9),POWER(1-BG26,$F$10))</f>
        <v>0.74835644242298838</v>
      </c>
      <c r="F36" s="96">
        <f>PRODUCT(POWER(1-F26,$F$4),POWER(1-O26,$F$5),POWER(1-X26,$F$6),POWER(1-AG26,$F$7),POWER(1-AP26,$F$8),POWER(1-AY26,$F$9),POWER(1-BH26,$F$10))</f>
        <v>0.7252806266209687</v>
      </c>
      <c r="G36" s="96">
        <f>PRODUCT(POWER((1-E26),$F$4),POWER(1-N26,$F$5),POWER(1-W26,$F$6),POWER(1-AF26,$F$7),POWER(1-AO26,$F$8),POWER(1-AX26,$F$9),POWER(1-BG26,$F$10))-PRODUCT(POWER(1-F26,$F$4),POWER(1-O26,$F$5),POWER(1-X26,$F$6),POWER(1-AG26,$F$7),POWER(1-AP26,$F$8),POWER(1-AY26,$F$9),POWER(1-BH26,$F$10))</f>
        <v>-0.47363706904395708</v>
      </c>
      <c r="H36" s="95">
        <f>1-PRODUCT(POWER((1-H26),$F$4),POWER(1-Q26,$F$5),POWER(1-Z26,$F$6),POWER(1-AI26,$F$7),POWER(1-AR26,$F$8),POWER(1-BA26,$F$9),POWER(1-BJ26,$F$10))</f>
        <v>0.81781752874715552</v>
      </c>
      <c r="I36" s="96">
        <f>PRODUCT(POWER(1-I26,$F$4),POWER(1-R26,$F$5),POWER(1-AA26,$F$6),POWER(1-AJ26,$F$7),POWER(1-AS26,$F$8),POWER(1-BB26,$F$9),POWER(1-BK26,$F$10))</f>
        <v>0.87439053129060906</v>
      </c>
      <c r="J36" s="97">
        <f>PRODUCT(POWER((1-H26),$F$4),POWER(1-Q26,$F$5),POWER(1-Z26,$F$6),POWER(1-AI26,$F$7),POWER(1-AR26,$F$8),POWER(1-BA26,$F$9),POWER(1-BJ26,$F$10))-PRODUCT(POWER(1-I26,$F$4),POWER(1-R26,$F$5),POWER(1-AA26,$F$6),POWER(1-AJ26,$F$7),POWER(1-AS26,$F$8),POWER(1-BB26,$F$9),POWER(1-BK26,$F$10))</f>
        <v>-0.69220806003776458</v>
      </c>
      <c r="L36" s="192"/>
      <c r="M36" s="39"/>
      <c r="N36" s="40"/>
      <c r="O36" s="40"/>
      <c r="P36" s="39"/>
      <c r="Q36" s="40"/>
      <c r="R36" s="40"/>
      <c r="S36" s="39"/>
    </row>
    <row r="37" spans="1:19" x14ac:dyDescent="0.3">
      <c r="A37" s="35" t="s">
        <v>33</v>
      </c>
      <c r="B37" s="95">
        <f>1-PRODUCT(POWER((1-B27),F$4),POWER(1-K27,F$5),POWER(1-E27,F$6),POWER(1-AC27,F$7),POWER(1-AL27,F$8),POWER(1-AU27,F$9),POWER(1-BD27,F$10))</f>
        <v>0.30449067940073415</v>
      </c>
      <c r="C37" s="96">
        <f>PRODUCT(POWER(1-C27,$F$4),POWER(1-L27,$F$5),POWER(1-U27,$F$6),POWER(1-AD27,$F$7),POWER(1-AM27,$F$8),POWER(1-AV27,$F$9),POWER(1-BE27,$F$10))</f>
        <v>0.25164355757701162</v>
      </c>
      <c r="D37" s="96">
        <f>PRODUCT(POWER((1-B27),$F$4),POWER(1-K27,$F$5),POWER(1-E27,$F$6),POWER(1-AC27,$F$7),POWER(1-AL27,$F$8),POWER(1-AU27,$F$9),POWER(1-BD27,$F$10))-PRODUCT(POWER(1-C27,$F$4),POWER(1-L27,$F$5),POWER(1-U27,$F$6),POWER(1-AD27,$F$7),POWER(1-AM27,$F$8),POWER(1-AV27,$F$9),POWER(1-BE27,$F$10))</f>
        <v>0.44386576302225422</v>
      </c>
      <c r="E37" s="95">
        <f>1-PRODUCT(POWER((1-E27),$F$4),POWER(1-N27,$F$5),POWER(1-W27,$F$6),POWER(1-AF27,$F$7),POWER(1-AO27,$F$8),POWER(1-AX27,$F$9),POWER(1-BG27,$F$10))</f>
        <v>0.5</v>
      </c>
      <c r="F37" s="96">
        <f t="shared" ref="F37" si="2">PRODUCT(POWER(1-F27,$F$4),POWER(1-O27,$F$5),POWER(1-X27,$F$6),POWER(1-AG27,$F$7),POWER(1-AP27,$F$8),POWER(1-AY27,$F$9),POWER(1-BH27,$F$10))</f>
        <v>0.6</v>
      </c>
      <c r="G37" s="96">
        <f>PRODUCT(POWER((1-E27),$F$4),POWER(1-N27,$F$5),POWER(1-W27,$F$6),POWER(1-AF27,$F$7),POWER(1-AO27,$F$8),POWER(1-AX27,$F$9),POWER(1-BG27,$F$10))-PRODUCT(POWER(1-F27,$F$4),POWER(1-O27,$F$5),POWER(1-X27,$F$6),POWER(1-AG27,$F$7),POWER(1-AP27,$F$8),POWER(1-AY27,$F$9),POWER(1-BH27,$F$10))</f>
        <v>-9.9999999999999978E-2</v>
      </c>
      <c r="H37" s="95">
        <f t="shared" ref="H37" si="3">1-PRODUCT(POWER((1-H27),$F$4),POWER(1-Q27,$F$5),POWER(1-Z27,$F$6),POWER(1-AI27,$F$7),POWER(1-AR27,$F$8),POWER(1-BA27,$F$9),POWER(1-BJ27,$F$10))</f>
        <v>0.66879879081703208</v>
      </c>
      <c r="I37" s="96">
        <f t="shared" ref="I37" si="4">PRODUCT(POWER(1-I27,$F$4),POWER(1-R27,$F$5),POWER(1-AA27,$F$6),POWER(1-AJ27,$F$7),POWER(1-AS27,$F$8),POWER(1-BB27,$F$9),POWER(1-BK27,$F$10))</f>
        <v>0.66892058732820781</v>
      </c>
      <c r="J37" s="97">
        <f t="shared" ref="J37:J38" si="5">PRODUCT(POWER((1-H27),$F$4),POWER(1-Q27,$F$5),POWER(1-Z27,$F$6),POWER(1-AI27,$F$7),POWER(1-AR27,$F$8),POWER(1-BA27,$F$9),POWER(1-BJ27,$F$10))-PRODUCT(POWER(1-I27,$F$4),POWER(1-R27,$F$5),POWER(1-AA27,$F$6),POWER(1-AJ27,$F$7),POWER(1-AS27,$F$8),POWER(1-BB27,$F$9),POWER(1-BK27,$F$10))</f>
        <v>-0.33771937814523989</v>
      </c>
    </row>
    <row r="38" spans="1:19" ht="15" thickBot="1" x14ac:dyDescent="0.35">
      <c r="A38" s="35" t="s">
        <v>34</v>
      </c>
      <c r="B38" s="98">
        <f>1-PRODUCT(POWER((1-B28),F$4),POWER(1-K28,F$5),POWER(1-E28,F$6),POWER(1-AC28,F$7),POWER(1-AL28,F$8),POWER(1-AU28,F$9),POWER(1-BD28,F$10))</f>
        <v>0.13560541976589657</v>
      </c>
      <c r="C38" s="99">
        <f t="shared" ref="C38" si="6">PRODUCT(POWER(1-C28,$F$4),POWER(1-L28,$F$5),POWER(1-U28,$F$6),POWER(1-AD28,$F$7),POWER(1-AM28,$F$8),POWER(1-AV28,$F$9),POWER(1-BE28,$F$10))</f>
        <v>0.18218247125284448</v>
      </c>
      <c r="D38" s="99">
        <f>PRODUCT(POWER((1-B28),$F$4),POWER(1-K28,$F$5),POWER(1-E28,$F$6),POWER(1-AC28,$F$7),POWER(1-AL28,$F$8),POWER(1-AU28,$F$9),POWER(1-BD28,$F$10))-PRODUCT(POWER(1-C28,$F$4),POWER(1-L28,$F$5),POWER(1-U28,$F$6),POWER(1-AD28,$F$7),POWER(1-AM28,$F$8),POWER(1-AV28,$F$9),POWER(1-BE28,$F$10))</f>
        <v>0.68221210898125895</v>
      </c>
      <c r="E38" s="95">
        <f t="shared" ref="E38" si="7">1-PRODUCT(POWER((1-E28),$F$4),POWER(1-N28,$F$5),POWER(1-W28,$F$6),POWER(1-AF28,$F$7),POWER(1-AO28,$F$8),POWER(1-AX28,$F$9),POWER(1-BG28,$F$10))</f>
        <v>0.33107941267179219</v>
      </c>
      <c r="F38" s="99">
        <f>PRODUCT(POWER(1-F28,$F$4),POWER(1-O28,$F$5),POWER(1-X28,$F$6),POWER(1-AG28,$F$7),POWER(1-AP28,$F$8),POWER(1-AY28,$F$9),POWER(1-BH28,$F$10))</f>
        <v>0.33120120918296792</v>
      </c>
      <c r="G38" s="99">
        <f t="shared" ref="G38" si="8">PRODUCT(POWER((1-E28),$F$4),POWER(1-N28,$F$5),POWER(1-W28,$F$6),POWER(1-AF28,$F$7),POWER(1-AO28,$F$8),POWER(1-AX28,$F$9),POWER(1-BG28,$F$10))-PRODUCT(POWER(1-F28,$F$4),POWER(1-O28,$F$5),POWER(1-X28,$F$6),POWER(1-AG28,$F$7),POWER(1-AP28,$F$8),POWER(1-AY28,$F$9),POWER(1-BH28,$F$10))</f>
        <v>0.33771937814523989</v>
      </c>
      <c r="H38" s="98">
        <f>1-PRODUCT(POWER((1-H28),$F$4),POWER(1-Q28,$F$5),POWER(1-Z28,$F$6),POWER(1-AI28,$F$7),POWER(1-AR28,$F$8),POWER(1-BA28,$F$9),POWER(1-BJ28,$F$10))</f>
        <v>0.5</v>
      </c>
      <c r="I38" s="99">
        <f>PRODUCT(POWER(1-I28,$F$4),POWER(1-R28,$F$5),POWER(1-AA28,$F$6),POWER(1-AJ28,$F$7),POWER(1-AS28,$F$8),POWER(1-BB28,$F$9),POWER(1-BK28,$F$10))</f>
        <v>0.6</v>
      </c>
      <c r="J38" s="100">
        <f t="shared" si="5"/>
        <v>-9.9999999999999978E-2</v>
      </c>
    </row>
    <row r="40" spans="1:19" x14ac:dyDescent="0.3">
      <c r="B40" s="15">
        <f>B36*LN(B36)+C36*LN(C36)-(1-D36)*LN(1-D36)-D36*LN(2)</f>
        <v>-0.69125965716150206</v>
      </c>
      <c r="E40" s="2">
        <f>E36*LN(E36)+F36*LN(F36)-(1-G36)*LN(1-G36)-G36*LN(2)</f>
        <v>-0.69296650003483318</v>
      </c>
      <c r="H40" s="2">
        <f>H36*LN(H36)+I36*LN(I36)-(1-J36)*LN(1-J36)-J36*LN(2)</f>
        <v>-0.6922013450152239</v>
      </c>
    </row>
    <row r="41" spans="1:19" x14ac:dyDescent="0.3">
      <c r="B41" s="15">
        <f>B37*LN(B37)+C37*LN(C37)-(1-D37)*LN(1-D37)-D37*LN(2)</f>
        <v>-0.69063246693136826</v>
      </c>
      <c r="E41" s="2">
        <f>E37*LN(E37)+F37*LN(F37)-(1-G37)*LN(1-G37)-G37*LN(2)</f>
        <v>-0.68859544426832997</v>
      </c>
      <c r="H41" s="2">
        <f>H37*LN(H37)+I37*LN(I37)-(1-J37)*LN(1-J37)-J37*LN(2)</f>
        <v>-0.69314717501528822</v>
      </c>
    </row>
    <row r="42" spans="1:19" x14ac:dyDescent="0.3">
      <c r="B42" s="15">
        <f t="shared" ref="B42" si="9">B38*LN(B38)+C38*LN(C38)-(1-D38)*LN(1-D38)-D38*LN(2)</f>
        <v>-0.68972153650293389</v>
      </c>
      <c r="E42" s="2">
        <f t="shared" ref="E42" si="10">E38*LN(E38)+F38*LN(F38)-(1-G38)*LN(1-G38)-G38*LN(2)</f>
        <v>-0.69314716936047049</v>
      </c>
      <c r="H42" s="2">
        <f t="shared" ref="H42" si="11">H38*LN(H38)+I38*LN(I38)-(1-J38)*LN(1-J38)-J38*LN(2)</f>
        <v>-0.68859544426832997</v>
      </c>
    </row>
    <row r="43" spans="1:19" ht="15" thickBot="1" x14ac:dyDescent="0.35">
      <c r="B43" s="31">
        <f>SUM(B40:B42)</f>
        <v>-2.071613660595804</v>
      </c>
      <c r="E43" s="31">
        <f>SUM(E40:E42)</f>
        <v>-2.0747091136636335</v>
      </c>
      <c r="H43" s="31">
        <f>SUM(H40:H42)</f>
        <v>-2.073943964298842</v>
      </c>
    </row>
    <row r="44" spans="1:19" ht="15" thickBot="1" x14ac:dyDescent="0.35">
      <c r="B44" s="32">
        <f>(-1/(3*LN(2)))*B$43</f>
        <v>0.99623558492646624</v>
      </c>
      <c r="E44" s="32">
        <f>(-1/(3*LN(2)))*E$43</f>
        <v>0.99772418318988698</v>
      </c>
      <c r="H44" s="32">
        <f>(-1/(3*LN(2)))*H$43</f>
        <v>0.99735622412517899</v>
      </c>
    </row>
    <row r="45" spans="1:19" ht="15" thickBot="1" x14ac:dyDescent="0.35"/>
    <row r="46" spans="1:19" ht="15" thickBot="1" x14ac:dyDescent="0.35">
      <c r="A46" s="141" t="s">
        <v>28</v>
      </c>
      <c r="B46" s="156"/>
      <c r="F46" s="141" t="s">
        <v>29</v>
      </c>
      <c r="G46" s="162"/>
    </row>
    <row r="47" spans="1:19" ht="15" thickBot="1" x14ac:dyDescent="0.35">
      <c r="A47" s="20" t="s">
        <v>21</v>
      </c>
      <c r="B47" s="25">
        <f>B44</f>
        <v>0.99623558492646624</v>
      </c>
      <c r="C47" s="19"/>
      <c r="D47" s="19"/>
      <c r="F47" s="24" t="s">
        <v>24</v>
      </c>
      <c r="G47" s="49">
        <f>(1-B47)/(3-SUM(B$47:B$49))</f>
        <v>0.43348822090388756</v>
      </c>
      <c r="H47" s="55"/>
      <c r="I47" s="55"/>
      <c r="J47" s="55"/>
      <c r="K47" s="55"/>
      <c r="L47" s="55"/>
      <c r="M47" s="55"/>
      <c r="N47" s="55"/>
    </row>
    <row r="48" spans="1:19" ht="15" thickBot="1" x14ac:dyDescent="0.35">
      <c r="A48" s="21" t="s">
        <v>22</v>
      </c>
      <c r="B48" s="25">
        <f>E44</f>
        <v>0.99772418318988698</v>
      </c>
      <c r="C48" s="19"/>
      <c r="D48" s="19"/>
      <c r="F48" s="9" t="s">
        <v>25</v>
      </c>
      <c r="G48" s="49">
        <f>(1-B48)/(3-SUM(B$47:B$49))</f>
        <v>0.26206987296779732</v>
      </c>
    </row>
    <row r="49" spans="1:7" ht="15" thickBot="1" x14ac:dyDescent="0.35">
      <c r="A49" s="22" t="s">
        <v>23</v>
      </c>
      <c r="B49" s="26">
        <f>H44</f>
        <v>0.99735622412517899</v>
      </c>
      <c r="C49" s="19"/>
      <c r="D49" s="19"/>
      <c r="F49" s="11" t="s">
        <v>26</v>
      </c>
      <c r="G49" s="49">
        <f>(1-B49)/(3-SUM(B$47:B$49))</f>
        <v>0.30444190612831507</v>
      </c>
    </row>
    <row r="50" spans="1:7" x14ac:dyDescent="0.3">
      <c r="G50">
        <f>SUM(G47:G49)</f>
        <v>1</v>
      </c>
    </row>
  </sheetData>
  <mergeCells count="43">
    <mergeCell ref="A46:B46"/>
    <mergeCell ref="F46:G46"/>
    <mergeCell ref="BD25:BF25"/>
    <mergeCell ref="BG25:BI25"/>
    <mergeCell ref="BJ25:BL25"/>
    <mergeCell ref="B34:J34"/>
    <mergeCell ref="B35:D35"/>
    <mergeCell ref="E35:G35"/>
    <mergeCell ref="H35:J35"/>
    <mergeCell ref="AL25:AN25"/>
    <mergeCell ref="AO25:AQ25"/>
    <mergeCell ref="AR25:AT25"/>
    <mergeCell ref="AU25:AW25"/>
    <mergeCell ref="AX25:AZ25"/>
    <mergeCell ref="BA25:BC25"/>
    <mergeCell ref="T25:V25"/>
    <mergeCell ref="AC24:AK24"/>
    <mergeCell ref="AL24:AT24"/>
    <mergeCell ref="AU24:BC24"/>
    <mergeCell ref="BD24:BL24"/>
    <mergeCell ref="B25:D25"/>
    <mergeCell ref="E25:G25"/>
    <mergeCell ref="H25:J25"/>
    <mergeCell ref="K25:M25"/>
    <mergeCell ref="N25:P25"/>
    <mergeCell ref="Q25:S25"/>
    <mergeCell ref="W25:Y25"/>
    <mergeCell ref="Z25:AB25"/>
    <mergeCell ref="AC25:AE25"/>
    <mergeCell ref="AF25:AH25"/>
    <mergeCell ref="AI25:AK25"/>
    <mergeCell ref="N14:P14"/>
    <mergeCell ref="Q14:S14"/>
    <mergeCell ref="T14:V14"/>
    <mergeCell ref="B24:J24"/>
    <mergeCell ref="K24:S24"/>
    <mergeCell ref="T24:AB24"/>
    <mergeCell ref="K14:M14"/>
    <mergeCell ref="B2:D2"/>
    <mergeCell ref="A11:D11"/>
    <mergeCell ref="B14:D14"/>
    <mergeCell ref="E14:G14"/>
    <mergeCell ref="H14:J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602F-9DCD-4E90-95AF-C4E9AE613CEB}">
  <dimension ref="A2:BU50"/>
  <sheetViews>
    <sheetView workbookViewId="0">
      <selection activeCell="A46" sqref="A46:G49"/>
    </sheetView>
  </sheetViews>
  <sheetFormatPr baseColWidth="10" defaultRowHeight="14.4" x14ac:dyDescent="0.3"/>
  <cols>
    <col min="1" max="1" width="22.5546875" style="1" customWidth="1"/>
    <col min="2" max="2" width="7.44140625" customWidth="1"/>
    <col min="3" max="3" width="7.5546875" customWidth="1"/>
    <col min="4" max="4" width="8.109375" customWidth="1"/>
    <col min="5" max="5" width="9.21875" customWidth="1"/>
    <col min="6" max="6" width="8.5546875" customWidth="1"/>
  </cols>
  <sheetData>
    <row r="2" spans="1:25" x14ac:dyDescent="0.3">
      <c r="A2" s="109"/>
      <c r="B2" s="122" t="s">
        <v>0</v>
      </c>
      <c r="C2" s="122"/>
      <c r="D2" s="122"/>
    </row>
    <row r="3" spans="1:25" ht="15.6" x14ac:dyDescent="0.35">
      <c r="A3" s="109"/>
      <c r="B3" s="109" t="s">
        <v>8</v>
      </c>
      <c r="C3" s="109" t="s">
        <v>9</v>
      </c>
      <c r="D3" s="109"/>
      <c r="E3" s="2" t="s">
        <v>10</v>
      </c>
      <c r="F3" s="34" t="s">
        <v>30</v>
      </c>
      <c r="J3" t="s">
        <v>10</v>
      </c>
    </row>
    <row r="4" spans="1:25" x14ac:dyDescent="0.3">
      <c r="A4" s="110" t="s">
        <v>1</v>
      </c>
      <c r="B4" s="2">
        <v>0.75</v>
      </c>
      <c r="C4" s="2">
        <v>0.2</v>
      </c>
      <c r="D4" s="2">
        <v>0.05</v>
      </c>
      <c r="E4" s="2">
        <f>B4+D4*(B4/(B4+C4))</f>
        <v>0.78947368421052633</v>
      </c>
      <c r="F4" s="4">
        <f>E4/E$11</f>
        <v>0.14689880304678996</v>
      </c>
    </row>
    <row r="5" spans="1:25" x14ac:dyDescent="0.3">
      <c r="A5" s="110" t="s">
        <v>2</v>
      </c>
      <c r="B5" s="2">
        <v>0.9</v>
      </c>
      <c r="C5" s="2">
        <v>0.05</v>
      </c>
      <c r="D5" s="2">
        <v>0.05</v>
      </c>
      <c r="E5" s="2">
        <f t="shared" ref="E5:E10" si="0">B5+D5*(B5/(B5+C5))</f>
        <v>0.94736842105263164</v>
      </c>
      <c r="F5" s="4">
        <f>E5/E$11</f>
        <v>0.17627856365614797</v>
      </c>
    </row>
    <row r="6" spans="1:25" x14ac:dyDescent="0.3">
      <c r="A6" s="110" t="s">
        <v>3</v>
      </c>
      <c r="B6" s="2">
        <v>0.5</v>
      </c>
      <c r="C6" s="2">
        <v>0.4</v>
      </c>
      <c r="D6" s="2">
        <v>0.1</v>
      </c>
      <c r="E6" s="2">
        <f t="shared" si="0"/>
        <v>0.55555555555555558</v>
      </c>
      <c r="F6" s="4">
        <f t="shared" ref="F6:F10" si="1">E6/E$11</f>
        <v>0.10337323177366702</v>
      </c>
    </row>
    <row r="7" spans="1:25" x14ac:dyDescent="0.3">
      <c r="A7" s="110" t="s">
        <v>4</v>
      </c>
      <c r="B7" s="2">
        <v>0.75</v>
      </c>
      <c r="C7" s="2">
        <v>0.2</v>
      </c>
      <c r="D7" s="2">
        <v>0.05</v>
      </c>
      <c r="E7" s="2">
        <f t="shared" si="0"/>
        <v>0.78947368421052633</v>
      </c>
      <c r="F7" s="4">
        <f t="shared" si="1"/>
        <v>0.14689880304678996</v>
      </c>
    </row>
    <row r="8" spans="1:25" x14ac:dyDescent="0.3">
      <c r="A8" s="110" t="s">
        <v>5</v>
      </c>
      <c r="B8" s="2">
        <v>0.75</v>
      </c>
      <c r="C8" s="2">
        <v>0.2</v>
      </c>
      <c r="D8" s="2">
        <v>0.05</v>
      </c>
      <c r="E8" s="2">
        <f t="shared" si="0"/>
        <v>0.78947368421052633</v>
      </c>
      <c r="F8" s="4">
        <f>E8/E$11</f>
        <v>0.14689880304678996</v>
      </c>
    </row>
    <row r="9" spans="1:25" ht="15.6" x14ac:dyDescent="0.35">
      <c r="A9" s="110" t="s">
        <v>6</v>
      </c>
      <c r="B9" s="2">
        <v>0.5</v>
      </c>
      <c r="C9" s="2">
        <v>0.4</v>
      </c>
      <c r="D9" s="2">
        <v>0.1</v>
      </c>
      <c r="E9" s="2">
        <f t="shared" si="0"/>
        <v>0.55555555555555558</v>
      </c>
      <c r="F9" s="4">
        <f t="shared" si="1"/>
        <v>0.10337323177366702</v>
      </c>
      <c r="J9" t="s">
        <v>11</v>
      </c>
    </row>
    <row r="10" spans="1:25" x14ac:dyDescent="0.3">
      <c r="A10" s="110" t="s">
        <v>7</v>
      </c>
      <c r="B10" s="2">
        <v>0.9</v>
      </c>
      <c r="C10" s="2">
        <v>0.05</v>
      </c>
      <c r="D10" s="2">
        <v>0.05</v>
      </c>
      <c r="E10" s="2">
        <f t="shared" si="0"/>
        <v>0.94736842105263164</v>
      </c>
      <c r="F10" s="4">
        <f t="shared" si="1"/>
        <v>0.17627856365614797</v>
      </c>
    </row>
    <row r="11" spans="1:25" ht="15.6" x14ac:dyDescent="0.35">
      <c r="A11" s="122" t="s">
        <v>11</v>
      </c>
      <c r="B11" s="122"/>
      <c r="C11" s="122"/>
      <c r="D11" s="122"/>
      <c r="E11" s="2">
        <f>SUM(E4:E10)</f>
        <v>5.3742690058479541</v>
      </c>
      <c r="F11" s="2">
        <f>SUM(F4:F10)</f>
        <v>0.99999999999999978</v>
      </c>
    </row>
    <row r="14" spans="1:25" s="5" customFormat="1" x14ac:dyDescent="0.3">
      <c r="A14" s="6"/>
      <c r="B14" s="128" t="s">
        <v>1</v>
      </c>
      <c r="C14" s="128"/>
      <c r="D14" s="128"/>
      <c r="E14" s="129" t="s">
        <v>2</v>
      </c>
      <c r="F14" s="129"/>
      <c r="G14" s="129"/>
      <c r="H14" s="130" t="s">
        <v>3</v>
      </c>
      <c r="I14" s="130"/>
      <c r="J14" s="130"/>
      <c r="K14" s="136" t="s">
        <v>4</v>
      </c>
      <c r="L14" s="136"/>
      <c r="M14" s="136"/>
      <c r="N14" s="137" t="s">
        <v>5</v>
      </c>
      <c r="O14" s="137"/>
      <c r="P14" s="137"/>
      <c r="Q14" s="135" t="s">
        <v>6</v>
      </c>
      <c r="R14" s="135"/>
      <c r="S14" s="135"/>
      <c r="T14" s="131" t="s">
        <v>7</v>
      </c>
      <c r="U14" s="131"/>
      <c r="V14" s="131"/>
    </row>
    <row r="15" spans="1:25" s="5" customFormat="1" x14ac:dyDescent="0.3">
      <c r="A15" s="23" t="s">
        <v>12</v>
      </c>
      <c r="B15" s="4" t="s">
        <v>37</v>
      </c>
      <c r="C15" s="4" t="s">
        <v>38</v>
      </c>
      <c r="D15" s="4" t="s">
        <v>39</v>
      </c>
      <c r="E15" s="4" t="s">
        <v>37</v>
      </c>
      <c r="F15" s="4" t="s">
        <v>38</v>
      </c>
      <c r="G15" s="4" t="s">
        <v>39</v>
      </c>
      <c r="H15" s="4" t="s">
        <v>37</v>
      </c>
      <c r="I15" s="4" t="s">
        <v>38</v>
      </c>
      <c r="J15" s="4" t="s">
        <v>39</v>
      </c>
      <c r="K15" s="4" t="s">
        <v>37</v>
      </c>
      <c r="L15" s="4" t="s">
        <v>38</v>
      </c>
      <c r="M15" s="4" t="s">
        <v>39</v>
      </c>
      <c r="N15" s="4" t="s">
        <v>37</v>
      </c>
      <c r="O15" s="4" t="s">
        <v>38</v>
      </c>
      <c r="P15" s="4" t="s">
        <v>39</v>
      </c>
      <c r="Q15" s="4" t="s">
        <v>37</v>
      </c>
      <c r="R15" s="4" t="s">
        <v>38</v>
      </c>
      <c r="S15" s="4" t="s">
        <v>39</v>
      </c>
      <c r="T15" s="4" t="s">
        <v>37</v>
      </c>
      <c r="U15" s="4" t="s">
        <v>38</v>
      </c>
      <c r="V15" s="4" t="s">
        <v>39</v>
      </c>
      <c r="W15" s="43"/>
      <c r="X15" s="43"/>
      <c r="Y15" s="43"/>
    </row>
    <row r="16" spans="1:25" x14ac:dyDescent="0.3">
      <c r="A16" s="23" t="s">
        <v>37</v>
      </c>
      <c r="B16" s="2" t="s">
        <v>16</v>
      </c>
      <c r="C16" s="41" t="s">
        <v>16</v>
      </c>
      <c r="D16" s="41" t="s">
        <v>40</v>
      </c>
      <c r="E16" s="2" t="s">
        <v>16</v>
      </c>
      <c r="F16" s="41" t="s">
        <v>36</v>
      </c>
      <c r="G16" s="41" t="s">
        <v>35</v>
      </c>
      <c r="H16" s="2" t="s">
        <v>16</v>
      </c>
      <c r="I16" s="2" t="s">
        <v>20</v>
      </c>
      <c r="J16" s="41" t="s">
        <v>19</v>
      </c>
      <c r="K16" s="2" t="s">
        <v>16</v>
      </c>
      <c r="L16" s="2" t="s">
        <v>19</v>
      </c>
      <c r="M16" s="41" t="s">
        <v>16</v>
      </c>
      <c r="N16" s="2" t="s">
        <v>16</v>
      </c>
      <c r="O16" s="41" t="s">
        <v>20</v>
      </c>
      <c r="P16" s="41" t="s">
        <v>35</v>
      </c>
      <c r="Q16" s="2" t="s">
        <v>16</v>
      </c>
      <c r="R16" s="2" t="s">
        <v>20</v>
      </c>
      <c r="S16" s="2" t="s">
        <v>16</v>
      </c>
      <c r="T16" s="2" t="s">
        <v>16</v>
      </c>
      <c r="U16" s="41" t="s">
        <v>16</v>
      </c>
      <c r="V16" s="41" t="s">
        <v>41</v>
      </c>
    </row>
    <row r="17" spans="1:73" x14ac:dyDescent="0.3">
      <c r="A17" s="27" t="s">
        <v>38</v>
      </c>
      <c r="B17" s="15"/>
      <c r="C17" s="2" t="s">
        <v>16</v>
      </c>
      <c r="D17" s="41" t="s">
        <v>35</v>
      </c>
      <c r="E17" s="15"/>
      <c r="F17" s="2" t="s">
        <v>16</v>
      </c>
      <c r="G17" s="41" t="s">
        <v>36</v>
      </c>
      <c r="H17" s="15"/>
      <c r="I17" s="2" t="s">
        <v>16</v>
      </c>
      <c r="J17" s="2" t="s">
        <v>20</v>
      </c>
      <c r="K17" s="15"/>
      <c r="L17" s="2" t="s">
        <v>16</v>
      </c>
      <c r="M17" s="2" t="s">
        <v>16</v>
      </c>
      <c r="N17" s="15"/>
      <c r="O17" s="2" t="s">
        <v>16</v>
      </c>
      <c r="P17" s="41" t="s">
        <v>40</v>
      </c>
      <c r="Q17" s="15"/>
      <c r="R17" s="2" t="s">
        <v>16</v>
      </c>
      <c r="S17" s="2" t="s">
        <v>20</v>
      </c>
      <c r="T17" s="15"/>
      <c r="U17" s="2" t="s">
        <v>16</v>
      </c>
      <c r="V17" s="41" t="s">
        <v>35</v>
      </c>
    </row>
    <row r="18" spans="1:73" x14ac:dyDescent="0.3">
      <c r="A18" s="27" t="s">
        <v>39</v>
      </c>
      <c r="B18" s="15"/>
      <c r="C18" s="15"/>
      <c r="D18" s="2" t="s">
        <v>16</v>
      </c>
      <c r="E18" s="15"/>
      <c r="F18" s="15"/>
      <c r="G18" s="2" t="s">
        <v>16</v>
      </c>
      <c r="H18" s="15"/>
      <c r="I18" s="15"/>
      <c r="J18" s="2" t="s">
        <v>16</v>
      </c>
      <c r="K18" s="15"/>
      <c r="L18" s="15"/>
      <c r="M18" s="2" t="s">
        <v>16</v>
      </c>
      <c r="N18" s="15"/>
      <c r="O18" s="15"/>
      <c r="P18" s="2" t="s">
        <v>16</v>
      </c>
      <c r="Q18" s="15"/>
      <c r="R18" s="15"/>
      <c r="S18" s="2" t="s">
        <v>16</v>
      </c>
      <c r="T18" s="15"/>
      <c r="U18" s="15"/>
      <c r="V18" s="2" t="s">
        <v>16</v>
      </c>
    </row>
    <row r="19" spans="1:73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73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73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>
        <v>0.05</v>
      </c>
      <c r="P21" s="19">
        <v>0.95</v>
      </c>
      <c r="Q21" s="19">
        <v>0</v>
      </c>
      <c r="R21" s="19"/>
      <c r="S21" s="19"/>
      <c r="T21" s="19"/>
      <c r="U21" s="19"/>
      <c r="V21" s="19"/>
      <c r="AR21" s="19"/>
      <c r="AS21" s="19"/>
      <c r="AT21" s="19"/>
    </row>
    <row r="23" spans="1:73" ht="15" thickBot="1" x14ac:dyDescent="0.35"/>
    <row r="24" spans="1:73" s="5" customFormat="1" x14ac:dyDescent="0.3">
      <c r="A24" s="6"/>
      <c r="B24" s="125" t="s">
        <v>1</v>
      </c>
      <c r="C24" s="126"/>
      <c r="D24" s="126"/>
      <c r="E24" s="126"/>
      <c r="F24" s="126"/>
      <c r="G24" s="126"/>
      <c r="H24" s="126"/>
      <c r="I24" s="126"/>
      <c r="J24" s="127"/>
      <c r="K24" s="132" t="s">
        <v>2</v>
      </c>
      <c r="L24" s="133"/>
      <c r="M24" s="133"/>
      <c r="N24" s="133"/>
      <c r="O24" s="133"/>
      <c r="P24" s="133"/>
      <c r="Q24" s="133"/>
      <c r="R24" s="133"/>
      <c r="S24" s="134"/>
      <c r="T24" s="138" t="s">
        <v>3</v>
      </c>
      <c r="U24" s="139"/>
      <c r="V24" s="139"/>
      <c r="W24" s="139"/>
      <c r="X24" s="139"/>
      <c r="Y24" s="139"/>
      <c r="Z24" s="139"/>
      <c r="AA24" s="139"/>
      <c r="AB24" s="140"/>
      <c r="AC24" s="153" t="s">
        <v>4</v>
      </c>
      <c r="AD24" s="154"/>
      <c r="AE24" s="154"/>
      <c r="AF24" s="154"/>
      <c r="AG24" s="154"/>
      <c r="AH24" s="154"/>
      <c r="AI24" s="154"/>
      <c r="AJ24" s="154"/>
      <c r="AK24" s="155"/>
      <c r="AL24" s="150" t="s">
        <v>5</v>
      </c>
      <c r="AM24" s="151"/>
      <c r="AN24" s="151"/>
      <c r="AO24" s="151"/>
      <c r="AP24" s="151"/>
      <c r="AQ24" s="151"/>
      <c r="AR24" s="151"/>
      <c r="AS24" s="151"/>
      <c r="AT24" s="152"/>
      <c r="AU24" s="147" t="s">
        <v>6</v>
      </c>
      <c r="AV24" s="148"/>
      <c r="AW24" s="148"/>
      <c r="AX24" s="148"/>
      <c r="AY24" s="148"/>
      <c r="AZ24" s="148"/>
      <c r="BA24" s="148"/>
      <c r="BB24" s="148"/>
      <c r="BC24" s="149"/>
      <c r="BD24" s="144" t="s">
        <v>7</v>
      </c>
      <c r="BE24" s="145"/>
      <c r="BF24" s="145"/>
      <c r="BG24" s="145"/>
      <c r="BH24" s="145"/>
      <c r="BI24" s="145"/>
      <c r="BJ24" s="145"/>
      <c r="BK24" s="145"/>
      <c r="BL24" s="146"/>
    </row>
    <row r="25" spans="1:73" s="6" customFormat="1" x14ac:dyDescent="0.3">
      <c r="A25" s="23" t="s">
        <v>12</v>
      </c>
      <c r="B25" s="123" t="s">
        <v>37</v>
      </c>
      <c r="C25" s="120"/>
      <c r="D25" s="121"/>
      <c r="E25" s="123" t="s">
        <v>38</v>
      </c>
      <c r="F25" s="120"/>
      <c r="G25" s="121"/>
      <c r="H25" s="123" t="s">
        <v>39</v>
      </c>
      <c r="I25" s="120"/>
      <c r="J25" s="121"/>
      <c r="K25" s="123" t="s">
        <v>37</v>
      </c>
      <c r="L25" s="120"/>
      <c r="M25" s="121"/>
      <c r="N25" s="123" t="s">
        <v>38</v>
      </c>
      <c r="O25" s="120"/>
      <c r="P25" s="121"/>
      <c r="Q25" s="123" t="s">
        <v>39</v>
      </c>
      <c r="R25" s="120"/>
      <c r="S25" s="121"/>
      <c r="T25" s="123" t="s">
        <v>37</v>
      </c>
      <c r="U25" s="120"/>
      <c r="V25" s="121"/>
      <c r="W25" s="123" t="s">
        <v>38</v>
      </c>
      <c r="X25" s="120"/>
      <c r="Y25" s="121"/>
      <c r="Z25" s="123" t="s">
        <v>39</v>
      </c>
      <c r="AA25" s="120"/>
      <c r="AB25" s="121"/>
      <c r="AC25" s="123" t="s">
        <v>37</v>
      </c>
      <c r="AD25" s="120"/>
      <c r="AE25" s="121"/>
      <c r="AF25" s="123" t="s">
        <v>38</v>
      </c>
      <c r="AG25" s="120"/>
      <c r="AH25" s="121"/>
      <c r="AI25" s="123" t="s">
        <v>39</v>
      </c>
      <c r="AJ25" s="120"/>
      <c r="AK25" s="121"/>
      <c r="AL25" s="123" t="s">
        <v>37</v>
      </c>
      <c r="AM25" s="120"/>
      <c r="AN25" s="121"/>
      <c r="AO25" s="123" t="s">
        <v>38</v>
      </c>
      <c r="AP25" s="120"/>
      <c r="AQ25" s="121"/>
      <c r="AR25" s="123" t="s">
        <v>39</v>
      </c>
      <c r="AS25" s="120"/>
      <c r="AT25" s="121"/>
      <c r="AU25" s="123" t="s">
        <v>37</v>
      </c>
      <c r="AV25" s="120"/>
      <c r="AW25" s="121"/>
      <c r="AX25" s="123" t="s">
        <v>38</v>
      </c>
      <c r="AY25" s="120"/>
      <c r="AZ25" s="121"/>
      <c r="BA25" s="123" t="s">
        <v>39</v>
      </c>
      <c r="BB25" s="120"/>
      <c r="BC25" s="121"/>
      <c r="BD25" s="123" t="s">
        <v>37</v>
      </c>
      <c r="BE25" s="120"/>
      <c r="BF25" s="121"/>
      <c r="BG25" s="123" t="s">
        <v>38</v>
      </c>
      <c r="BH25" s="120"/>
      <c r="BI25" s="121"/>
      <c r="BJ25" s="123" t="s">
        <v>39</v>
      </c>
      <c r="BK25" s="120"/>
      <c r="BL25" s="121"/>
      <c r="BM25" s="163"/>
      <c r="BN25" s="163"/>
      <c r="BO25" s="163"/>
      <c r="BP25" s="163"/>
      <c r="BQ25" s="163"/>
      <c r="BR25" s="163"/>
      <c r="BS25" s="163"/>
      <c r="BT25" s="163"/>
      <c r="BU25" s="163"/>
    </row>
    <row r="26" spans="1:73" x14ac:dyDescent="0.3">
      <c r="A26" s="27" t="s">
        <v>37</v>
      </c>
      <c r="B26" s="9">
        <v>0.5</v>
      </c>
      <c r="C26" s="2">
        <v>0.4</v>
      </c>
      <c r="D26" s="2">
        <v>0.1</v>
      </c>
      <c r="E26" s="9">
        <v>0.5</v>
      </c>
      <c r="F26" s="2">
        <v>0.4</v>
      </c>
      <c r="G26" s="2">
        <v>0.1</v>
      </c>
      <c r="H26" s="2">
        <v>0.15</v>
      </c>
      <c r="I26" s="2">
        <v>0.8</v>
      </c>
      <c r="J26" s="10">
        <v>0.05</v>
      </c>
      <c r="K26" s="9">
        <v>0.5</v>
      </c>
      <c r="L26" s="2">
        <v>0.4</v>
      </c>
      <c r="M26" s="2">
        <v>0.1</v>
      </c>
      <c r="N26" s="2">
        <v>0.35</v>
      </c>
      <c r="O26" s="2">
        <v>0.55000000000000004</v>
      </c>
      <c r="P26" s="2">
        <v>0.1</v>
      </c>
      <c r="Q26" s="2">
        <v>0.25</v>
      </c>
      <c r="R26" s="2">
        <v>0.65</v>
      </c>
      <c r="S26" s="10">
        <v>0.1</v>
      </c>
      <c r="T26" s="9">
        <v>0.5</v>
      </c>
      <c r="U26" s="2">
        <v>0.4</v>
      </c>
      <c r="V26" s="2">
        <v>0.1</v>
      </c>
      <c r="W26" s="2">
        <v>0.65</v>
      </c>
      <c r="X26" s="2">
        <v>0.25</v>
      </c>
      <c r="Y26" s="2">
        <v>0.1</v>
      </c>
      <c r="Z26" s="2">
        <v>0.75</v>
      </c>
      <c r="AA26" s="2">
        <v>0.15</v>
      </c>
      <c r="AB26" s="10">
        <v>0.1</v>
      </c>
      <c r="AC26" s="9">
        <v>0.5</v>
      </c>
      <c r="AD26" s="2">
        <v>0.4</v>
      </c>
      <c r="AE26" s="2">
        <v>0.1</v>
      </c>
      <c r="AF26" s="2">
        <v>0.75</v>
      </c>
      <c r="AG26" s="2">
        <v>0.15</v>
      </c>
      <c r="AH26" s="2">
        <v>0.1</v>
      </c>
      <c r="AI26" s="9">
        <v>0.5</v>
      </c>
      <c r="AJ26" s="2">
        <v>0.4</v>
      </c>
      <c r="AK26" s="2">
        <v>0.1</v>
      </c>
      <c r="AL26" s="9">
        <v>0.5</v>
      </c>
      <c r="AM26" s="2">
        <v>0.4</v>
      </c>
      <c r="AN26" s="2">
        <v>0.1</v>
      </c>
      <c r="AO26" s="2">
        <v>0.65</v>
      </c>
      <c r="AP26" s="2">
        <v>0.25</v>
      </c>
      <c r="AQ26" s="2">
        <v>0.1</v>
      </c>
      <c r="AR26" s="2">
        <v>0.25</v>
      </c>
      <c r="AS26" s="2">
        <v>0.65</v>
      </c>
      <c r="AT26" s="10">
        <v>0.1</v>
      </c>
      <c r="AU26" s="9">
        <v>0.5</v>
      </c>
      <c r="AV26" s="2">
        <v>0.4</v>
      </c>
      <c r="AW26" s="2">
        <v>0.1</v>
      </c>
      <c r="AX26" s="2">
        <v>0.65</v>
      </c>
      <c r="AY26" s="2">
        <v>0.25</v>
      </c>
      <c r="AZ26" s="2">
        <v>0.1</v>
      </c>
      <c r="BA26" s="2">
        <v>0.75</v>
      </c>
      <c r="BB26" s="2">
        <v>0.15</v>
      </c>
      <c r="BC26" s="10">
        <v>0.1</v>
      </c>
      <c r="BD26" s="9">
        <v>0.5</v>
      </c>
      <c r="BE26" s="2">
        <v>0.4</v>
      </c>
      <c r="BF26" s="2">
        <v>0.1</v>
      </c>
      <c r="BG26" s="9">
        <v>0.5</v>
      </c>
      <c r="BH26" s="2">
        <v>0.4</v>
      </c>
      <c r="BI26" s="2">
        <v>0.1</v>
      </c>
      <c r="BJ26" s="19">
        <v>0.05</v>
      </c>
      <c r="BK26" s="19">
        <v>0.95</v>
      </c>
      <c r="BL26" s="19">
        <v>0</v>
      </c>
    </row>
    <row r="27" spans="1:73" x14ac:dyDescent="0.3">
      <c r="A27" s="27" t="s">
        <v>38</v>
      </c>
      <c r="B27" s="14">
        <f>F26</f>
        <v>0.4</v>
      </c>
      <c r="C27" s="15">
        <f>E26</f>
        <v>0.5</v>
      </c>
      <c r="D27" s="15">
        <f>G26</f>
        <v>0.1</v>
      </c>
      <c r="E27" s="9">
        <v>0.5</v>
      </c>
      <c r="F27" s="2">
        <v>0.4</v>
      </c>
      <c r="G27" s="2">
        <v>0.1</v>
      </c>
      <c r="H27" s="2">
        <v>0.25</v>
      </c>
      <c r="I27" s="2">
        <v>0.65</v>
      </c>
      <c r="J27" s="10">
        <v>0.1</v>
      </c>
      <c r="K27" s="14">
        <f>O26</f>
        <v>0.55000000000000004</v>
      </c>
      <c r="L27" s="15">
        <f>N26</f>
        <v>0.35</v>
      </c>
      <c r="M27" s="15">
        <f>P26</f>
        <v>0.1</v>
      </c>
      <c r="N27" s="9">
        <v>0.5</v>
      </c>
      <c r="O27" s="2">
        <v>0.4</v>
      </c>
      <c r="P27" s="2">
        <v>0.1</v>
      </c>
      <c r="Q27" s="2">
        <v>0.35</v>
      </c>
      <c r="R27" s="2">
        <v>0.55000000000000004</v>
      </c>
      <c r="S27" s="2">
        <v>0.1</v>
      </c>
      <c r="T27" s="14">
        <f>X26</f>
        <v>0.25</v>
      </c>
      <c r="U27" s="15">
        <f>W26</f>
        <v>0.65</v>
      </c>
      <c r="V27" s="15">
        <f>Y26</f>
        <v>0.1</v>
      </c>
      <c r="W27" s="9">
        <v>0.5</v>
      </c>
      <c r="X27" s="2">
        <v>0.4</v>
      </c>
      <c r="Y27" s="2">
        <v>0.1</v>
      </c>
      <c r="Z27" s="2">
        <v>0.65</v>
      </c>
      <c r="AA27" s="2">
        <v>0.25</v>
      </c>
      <c r="AB27" s="2">
        <v>0.1</v>
      </c>
      <c r="AC27" s="14">
        <f>AG26</f>
        <v>0.15</v>
      </c>
      <c r="AD27" s="15">
        <f>AF26</f>
        <v>0.75</v>
      </c>
      <c r="AE27" s="15">
        <f>AH26</f>
        <v>0.1</v>
      </c>
      <c r="AF27" s="9">
        <v>0.5</v>
      </c>
      <c r="AG27" s="2">
        <v>0.4</v>
      </c>
      <c r="AH27" s="2">
        <v>0.1</v>
      </c>
      <c r="AI27" s="9">
        <v>0.5</v>
      </c>
      <c r="AJ27" s="2">
        <v>0.4</v>
      </c>
      <c r="AK27" s="2">
        <v>0.1</v>
      </c>
      <c r="AL27" s="14">
        <f>AP26</f>
        <v>0.25</v>
      </c>
      <c r="AM27" s="15">
        <f>AO26</f>
        <v>0.65</v>
      </c>
      <c r="AN27" s="15">
        <f>AQ26</f>
        <v>0.1</v>
      </c>
      <c r="AO27" s="9">
        <v>0.5</v>
      </c>
      <c r="AP27" s="2">
        <v>0.4</v>
      </c>
      <c r="AQ27" s="2">
        <v>0.1</v>
      </c>
      <c r="AR27" s="19">
        <v>0.15</v>
      </c>
      <c r="AS27" s="19">
        <v>0.8</v>
      </c>
      <c r="AT27" s="19">
        <v>0.05</v>
      </c>
      <c r="AU27" s="14">
        <f>AY26</f>
        <v>0.25</v>
      </c>
      <c r="AV27" s="15">
        <f>AX26</f>
        <v>0.65</v>
      </c>
      <c r="AW27" s="15">
        <f>AZ26</f>
        <v>0.1</v>
      </c>
      <c r="AX27" s="9">
        <v>0.5</v>
      </c>
      <c r="AY27" s="2">
        <v>0.4</v>
      </c>
      <c r="AZ27" s="2">
        <v>0.1</v>
      </c>
      <c r="BA27" s="2">
        <v>0.65</v>
      </c>
      <c r="BB27" s="2">
        <v>0.25</v>
      </c>
      <c r="BC27" s="2">
        <v>0.1</v>
      </c>
      <c r="BD27" s="14">
        <f>BH26</f>
        <v>0.4</v>
      </c>
      <c r="BE27" s="15">
        <f>BG26</f>
        <v>0.5</v>
      </c>
      <c r="BF27" s="15">
        <f>BI26</f>
        <v>0.1</v>
      </c>
      <c r="BG27" s="9">
        <v>0.5</v>
      </c>
      <c r="BH27" s="2">
        <v>0.4</v>
      </c>
      <c r="BI27" s="2">
        <v>0.1</v>
      </c>
      <c r="BJ27" s="2">
        <v>0.25</v>
      </c>
      <c r="BK27" s="2">
        <v>0.65</v>
      </c>
      <c r="BL27" s="10">
        <v>0.1</v>
      </c>
    </row>
    <row r="28" spans="1:73" ht="15" thickBot="1" x14ac:dyDescent="0.35">
      <c r="A28" s="27" t="s">
        <v>39</v>
      </c>
      <c r="B28" s="16">
        <f>I26</f>
        <v>0.8</v>
      </c>
      <c r="C28" s="17">
        <f>H26</f>
        <v>0.15</v>
      </c>
      <c r="D28" s="17">
        <f>J26</f>
        <v>0.05</v>
      </c>
      <c r="E28" s="17">
        <f>I27</f>
        <v>0.65</v>
      </c>
      <c r="F28" s="17">
        <f>H27</f>
        <v>0.25</v>
      </c>
      <c r="G28" s="17">
        <f>J27</f>
        <v>0.1</v>
      </c>
      <c r="H28" s="11">
        <v>0.5</v>
      </c>
      <c r="I28" s="12">
        <v>0.4</v>
      </c>
      <c r="J28" s="13">
        <v>0.1</v>
      </c>
      <c r="K28" s="16">
        <f>R26</f>
        <v>0.65</v>
      </c>
      <c r="L28" s="17">
        <f>Q26</f>
        <v>0.25</v>
      </c>
      <c r="M28" s="17">
        <f>S26</f>
        <v>0.1</v>
      </c>
      <c r="N28" s="17">
        <f>R27</f>
        <v>0.55000000000000004</v>
      </c>
      <c r="O28" s="17">
        <f>Q27</f>
        <v>0.35</v>
      </c>
      <c r="P28" s="17">
        <f>S27</f>
        <v>0.1</v>
      </c>
      <c r="Q28" s="11">
        <v>0.5</v>
      </c>
      <c r="R28" s="12">
        <v>0.4</v>
      </c>
      <c r="S28" s="13">
        <v>0.1</v>
      </c>
      <c r="T28" s="16">
        <f>AA26</f>
        <v>0.15</v>
      </c>
      <c r="U28" s="17">
        <f>Z26</f>
        <v>0.75</v>
      </c>
      <c r="V28" s="17">
        <f>AB26</f>
        <v>0.1</v>
      </c>
      <c r="W28" s="17">
        <f>AA27</f>
        <v>0.25</v>
      </c>
      <c r="X28" s="17">
        <f>Z27</f>
        <v>0.65</v>
      </c>
      <c r="Y28" s="17">
        <f>AB27</f>
        <v>0.1</v>
      </c>
      <c r="Z28" s="9">
        <v>0.5</v>
      </c>
      <c r="AA28" s="2">
        <v>0.4</v>
      </c>
      <c r="AB28" s="2">
        <v>0.1</v>
      </c>
      <c r="AC28" s="16">
        <f>AJ26</f>
        <v>0.4</v>
      </c>
      <c r="AD28" s="17">
        <f>AI26</f>
        <v>0.5</v>
      </c>
      <c r="AE28" s="17">
        <f>AK26</f>
        <v>0.1</v>
      </c>
      <c r="AF28" s="17">
        <f>AJ27</f>
        <v>0.4</v>
      </c>
      <c r="AG28" s="17">
        <f>AI27</f>
        <v>0.5</v>
      </c>
      <c r="AH28" s="17">
        <f>AK27</f>
        <v>0.1</v>
      </c>
      <c r="AI28" s="9">
        <v>0.5</v>
      </c>
      <c r="AJ28" s="2">
        <v>0.4</v>
      </c>
      <c r="AK28" s="2">
        <v>0.1</v>
      </c>
      <c r="AL28" s="16">
        <f>AS26</f>
        <v>0.65</v>
      </c>
      <c r="AM28" s="17">
        <f>AR26</f>
        <v>0.25</v>
      </c>
      <c r="AN28" s="17">
        <f>AT26</f>
        <v>0.1</v>
      </c>
      <c r="AO28" s="17">
        <f>AS27</f>
        <v>0.8</v>
      </c>
      <c r="AP28" s="17">
        <f>AR27</f>
        <v>0.15</v>
      </c>
      <c r="AQ28" s="17">
        <f>AT27</f>
        <v>0.05</v>
      </c>
      <c r="AR28" s="9">
        <v>0.5</v>
      </c>
      <c r="AS28" s="2">
        <v>0.4</v>
      </c>
      <c r="AT28" s="2">
        <v>0.1</v>
      </c>
      <c r="AU28" s="16">
        <f>BB26</f>
        <v>0.15</v>
      </c>
      <c r="AV28" s="17">
        <f>BA26</f>
        <v>0.75</v>
      </c>
      <c r="AW28" s="17">
        <f>BC26</f>
        <v>0.1</v>
      </c>
      <c r="AX28" s="17">
        <f>BB27</f>
        <v>0.25</v>
      </c>
      <c r="AY28" s="17">
        <f>BA27</f>
        <v>0.65</v>
      </c>
      <c r="AZ28" s="17">
        <f>BC27</f>
        <v>0.1</v>
      </c>
      <c r="BA28" s="9">
        <v>0.5</v>
      </c>
      <c r="BB28" s="2">
        <v>0.4</v>
      </c>
      <c r="BC28" s="2">
        <v>0.1</v>
      </c>
      <c r="BD28" s="16">
        <f>BK26</f>
        <v>0.95</v>
      </c>
      <c r="BE28" s="17">
        <f>BJ26</f>
        <v>0.05</v>
      </c>
      <c r="BF28" s="17">
        <f>BL26</f>
        <v>0</v>
      </c>
      <c r="BG28" s="17">
        <f>BK27</f>
        <v>0.65</v>
      </c>
      <c r="BH28" s="17">
        <f>BJ27</f>
        <v>0.25</v>
      </c>
      <c r="BI28" s="17">
        <f>BL27</f>
        <v>0.1</v>
      </c>
      <c r="BJ28" s="11">
        <v>0.5</v>
      </c>
      <c r="BK28" s="12">
        <v>0.4</v>
      </c>
      <c r="BL28" s="13">
        <v>0.1</v>
      </c>
    </row>
    <row r="33" spans="1:14" ht="15" thickBot="1" x14ac:dyDescent="0.35"/>
    <row r="34" spans="1:14" ht="16.2" thickBot="1" x14ac:dyDescent="0.4">
      <c r="B34" s="141" t="s">
        <v>27</v>
      </c>
      <c r="C34" s="142"/>
      <c r="D34" s="142"/>
      <c r="E34" s="142"/>
      <c r="F34" s="142"/>
      <c r="G34" s="142"/>
      <c r="H34" s="142"/>
      <c r="I34" s="142"/>
      <c r="J34" s="143"/>
    </row>
    <row r="35" spans="1:14" x14ac:dyDescent="0.3">
      <c r="A35" s="23" t="s">
        <v>12</v>
      </c>
      <c r="B35" s="157" t="s">
        <v>37</v>
      </c>
      <c r="C35" s="159"/>
      <c r="D35" s="160"/>
      <c r="E35" s="157" t="s">
        <v>38</v>
      </c>
      <c r="F35" s="159"/>
      <c r="G35" s="160"/>
      <c r="H35" s="157" t="s">
        <v>39</v>
      </c>
      <c r="I35" s="159"/>
      <c r="J35" s="160"/>
    </row>
    <row r="36" spans="1:14" x14ac:dyDescent="0.3">
      <c r="A36" s="27" t="s">
        <v>37</v>
      </c>
      <c r="B36" s="95">
        <f>1-PRODUCT(POWER((1-B26),$F$4),POWER(1-K26,$F$5),POWER(1-T26,$F$6),POWER(1-AC26,$F$7),POWER(1-AL26,$F$8),POWER(1-AU26,$F$9),POWER(1-BD26,$F$10))</f>
        <v>0.5</v>
      </c>
      <c r="C36" s="96">
        <f>PRODUCT(POWER(1-C26,$F$4),POWER(1-L26,$F$5),POWER(1-U26,$F$6),POWER(1-AD26,$F$7),POWER(1-AM26,$F$8),POWER(1-AV26,$F$9),POWER(1-BE26,$F$10))</f>
        <v>0.6</v>
      </c>
      <c r="D36" s="96">
        <f>PRODUCT(POWER((1-B26),$F$4),POWER(1-K26,$F$5),POWER(1-T26,$F$6),POWER(1-AC26,$F$7),POWER(1-AL26,$F$8),POWER(1-AU26,$F$9),POWER(1-BD26,$F$10))-PRODUCT(POWER(1-C26,$F$4),POWER(1-L26,$F$5),POWER(1-U26,$F$6),POWER(1-AD26,$F$7),POWER(1-AM26,$F$8),POWER(1-AV26,$F$9),POWER(1-BE26,$F$10))</f>
        <v>-9.9999999999999978E-2</v>
      </c>
      <c r="E36" s="95">
        <f>1-PRODUCT(POWER((1-E26),$F$4),POWER(1-N26,$F$5),POWER(1-W26,$F$6),POWER(1-AF26,$F$7),POWER(1-AO26,$F$8),POWER(1-AX26,$F$9),POWER(1-BG26,$F$10))</f>
        <v>0.58307831545221167</v>
      </c>
      <c r="F36" s="96">
        <f>PRODUCT(POWER(1-F26,$F$4),POWER(1-O26,$F$5),POWER(1-X26,$F$6),POWER(1-AG26,$F$7),POWER(1-AP26,$F$8),POWER(1-AY26,$F$9),POWER(1-BH26,$F$10))</f>
        <v>0.64956114275391685</v>
      </c>
      <c r="G36" s="96">
        <f>PRODUCT(POWER((1-E26),$F$4),POWER(1-N26,$F$5),POWER(1-W26,$F$6),POWER(1-AF26,$F$7),POWER(1-AO26,$F$8),POWER(1-AX26,$F$9),POWER(1-BG26,$F$10))-PRODUCT(POWER(1-F26,$F$4),POWER(1-O26,$F$5),POWER(1-X26,$F$6),POWER(1-AG26,$F$7),POWER(1-AP26,$F$8),POWER(1-AY26,$F$9),POWER(1-BH26,$F$10))</f>
        <v>-0.23263945820612858</v>
      </c>
      <c r="H36" s="95">
        <f>1-PRODUCT(POWER((1-H26),$F$4),POWER(1-Q26,$F$5),POWER(1-Z26,$F$6),POWER(1-AI26,$F$7),POWER(1-AR26,$F$8),POWER(1-BA26,$F$9),POWER(1-BJ26,$F$10))</f>
        <v>0.4020941786734612</v>
      </c>
      <c r="I36" s="96">
        <f>PRODUCT(POWER(1-I26,$F$4),POWER(1-R26,$F$5),POWER(1-AA26,$F$6),POWER(1-AJ26,$F$7),POWER(1-AS26,$F$8),POWER(1-BB26,$F$9),POWER(1-BK26,$F$10))</f>
        <v>0.2974745744961631</v>
      </c>
      <c r="J36" s="97">
        <f>PRODUCT(POWER((1-H26),$F$4),POWER(1-Q26,$F$5),POWER(1-Z26,$F$6),POWER(1-AI26,$F$7),POWER(1-AR26,$F$8),POWER(1-BA26,$F$9),POWER(1-BJ26,$F$10))-PRODUCT(POWER(1-I26,$F$4),POWER(1-R26,$F$5),POWER(1-AA26,$F$6),POWER(1-AJ26,$F$7),POWER(1-AS26,$F$8),POWER(1-BB26,$F$9),POWER(1-BK26,$F$10))</f>
        <v>0.3004312468303757</v>
      </c>
    </row>
    <row r="37" spans="1:14" x14ac:dyDescent="0.3">
      <c r="A37" s="27" t="s">
        <v>38</v>
      </c>
      <c r="B37" s="95">
        <f>1-PRODUCT(POWER((1-B27),F$4),POWER(1-K27,F$5),POWER(1-T27,F$6),POWER(1-AC27,F$7),POWER(1-AL27,F$8),POWER(1-AU27,F$9),POWER(1-BD27,F$10))</f>
        <v>0.35043885724608315</v>
      </c>
      <c r="C37" s="96">
        <f>PRODUCT(POWER(1-C27,$F$4),POWER(1-L27,$F$5),POWER(1-U27,$F$6),POWER(1-AD27,$F$7),POWER(1-AM27,$F$8),POWER(1-AV27,$F$9),POWER(1-BE27,$F$10))</f>
        <v>0.41692168454778827</v>
      </c>
      <c r="D37" s="96">
        <f>PRODUCT(POWER((1-B27),$F$4),POWER(1-K27,$F$5),POWER(1-T27,$F$6),POWER(1-AC27,$F$7),POWER(1-AL27,$F$8),POWER(1-AU27,$F$9),POWER(1-BD27,$F$10))-PRODUCT(POWER(1-C27,$F$4),POWER(1-L27,$F$5),POWER(1-U27,$F$6),POWER(1-AD27,$F$7),POWER(1-AM27,$F$8),POWER(1-AV27,$F$9),POWER(1-BE27,$F$10))</f>
        <v>0.23263945820612858</v>
      </c>
      <c r="E37" s="95">
        <f>1-PRODUCT(POWER((1-E27),$F$4),POWER(1-N27,$F$5),POWER(1-W27,$F$6),POWER(1-AF27,$F$7),POWER(1-AO27,$F$8),POWER(1-AX27,$F$9),POWER(1-BG27,$F$10))</f>
        <v>0.5</v>
      </c>
      <c r="F37" s="96">
        <f t="shared" ref="F37" si="2">PRODUCT(POWER(1-F27,$F$4),POWER(1-O27,$F$5),POWER(1-X27,$F$6),POWER(1-AG27,$F$7),POWER(1-AP27,$F$8),POWER(1-AY27,$F$9),POWER(1-BH27,$F$10))</f>
        <v>0.6</v>
      </c>
      <c r="G37" s="96">
        <f>PRODUCT(POWER((1-E27),$F$4),POWER(1-N27,$F$5),POWER(1-W27,$F$6),POWER(1-AF27,$F$7),POWER(1-AO27,$F$8),POWER(1-AX27,$F$9),POWER(1-BG27,$F$10))-PRODUCT(POWER(1-F27,$F$4),POWER(1-O27,$F$5),POWER(1-X27,$F$6),POWER(1-AG27,$F$7),POWER(1-AP27,$F$8),POWER(1-AY27,$F$9),POWER(1-BH27,$F$10))</f>
        <v>-9.9999999999999978E-2</v>
      </c>
      <c r="H37" s="95">
        <f>1-PRODUCT(POWER((1-H27),$F$4),POWER(1-Q27,$F$5),POWER(1-Z27,$F$6),POWER(1-AI27,$F$7),POWER(1-AR27,$F$8),POWER(1-BA27,$F$9),POWER(1-BJ27,$F$10))</f>
        <v>0.40049650057247554</v>
      </c>
      <c r="I37" s="96">
        <f>PRODUCT(POWER(1-I27,$F$4),POWER(1-R27,$F$5),POWER(1-AA27,$F$6),POWER(1-AJ27,$F$7),POWER(1-AS27,$F$8),POWER(1-BB27,$F$9),POWER(1-BK27,$F$10))</f>
        <v>0.42699628493553027</v>
      </c>
      <c r="J37" s="97">
        <f>PRODUCT(POWER((1-H27),$F$4),POWER(1-Q27,$F$5),POWER(1-Z27,$F$6),POWER(1-AI27,$F$7),POWER(1-AR27,$F$8),POWER(1-BA27,$F$9),POWER(1-BJ27,$F$10))-PRODUCT(POWER(1-I27,$F$4),POWER(1-R27,$F$5),POWER(1-AA27,$F$6),POWER(1-AJ27,$F$7),POWER(1-AS27,$F$8),POWER(1-BB27,$F$9),POWER(1-BK27,$F$10))</f>
        <v>0.17250721449199419</v>
      </c>
    </row>
    <row r="38" spans="1:14" ht="15" thickBot="1" x14ac:dyDescent="0.35">
      <c r="A38" s="27" t="s">
        <v>39</v>
      </c>
      <c r="B38" s="98">
        <f>1-PRODUCT(POWER((1-B28),F$4),POWER(1-K28,F$5),POWER(1-T28,F$6),POWER(1-AC28,F$7),POWER(1-AL28,F$8),POWER(1-AU28,F$9),POWER(1-BD28,F$10))</f>
        <v>0.7025254255038369</v>
      </c>
      <c r="C38" s="99">
        <f t="shared" ref="C38" si="3">PRODUCT(POWER(1-C28,$F$4),POWER(1-L28,$F$5),POWER(1-U28,$F$6),POWER(1-AD28,$F$7),POWER(1-AM28,$F$8),POWER(1-AV28,$F$9),POWER(1-BE28,$F$10))</f>
        <v>0.5979058213265388</v>
      </c>
      <c r="D38" s="99">
        <f t="shared" ref="D38" si="4">PRODUCT(POWER((1-B28),$F$4),POWER(1-K28,$F$5),POWER(1-T28,$F$6),POWER(1-AC28,$F$7),POWER(1-AL28,$F$8),POWER(1-AU28,$F$9),POWER(1-BD28,$F$10))-PRODUCT(POWER(1-C28,$F$4),POWER(1-L28,$F$5),POWER(1-U28,$F$6),POWER(1-AD28,$F$7),POWER(1-AM28,$F$8),POWER(1-AV28,$F$9),POWER(1-BE28,$F$10))</f>
        <v>-0.3004312468303757</v>
      </c>
      <c r="E38" s="95">
        <f t="shared" ref="E38" si="5">1-PRODUCT(POWER((1-E28),$F$4),POWER(1-N28,$F$5),POWER(1-W28,$F$6),POWER(1-AF28,$F$7),POWER(1-AO28,$F$8),POWER(1-AX28,$F$9),POWER(1-BG28,$F$10))</f>
        <v>0.57300371506446979</v>
      </c>
      <c r="F38" s="99">
        <f>PRODUCT(POWER(1-F28,$F$4),POWER(1-O28,$F$5),POWER(1-X28,$F$6),POWER(1-AG28,$F$7),POWER(1-AP28,$F$8),POWER(1-AY28,$F$9),POWER(1-BH28,$F$10))</f>
        <v>0.59950349942752446</v>
      </c>
      <c r="G38" s="99">
        <f t="shared" ref="G38" si="6">PRODUCT(POWER((1-E28),$F$4),POWER(1-N28,$F$5),POWER(1-W28,$F$6),POWER(1-AF28,$F$7),POWER(1-AO28,$F$8),POWER(1-AX28,$F$9),POWER(1-BG28,$F$10))-PRODUCT(POWER(1-F28,$F$4),POWER(1-O28,$F$5),POWER(1-X28,$F$6),POWER(1-AG28,$F$7),POWER(1-AP28,$F$8),POWER(1-AY28,$F$9),POWER(1-BH28,$F$10))</f>
        <v>-0.17250721449199419</v>
      </c>
      <c r="H38" s="98">
        <f>1-PRODUCT(POWER((1-H28),$F$4),POWER(1-Q28,$F$5),POWER(1-Z28,$F$6),POWER(1-AI28,$F$7),POWER(1-AR28,$F$8),POWER(1-BA28,$F$9),POWER(1-BJ28,$F$10))</f>
        <v>0.5</v>
      </c>
      <c r="I38" s="99">
        <f>PRODUCT(POWER(1-I28,$F$4),POWER(1-R28,$F$5),POWER(1-AA28,$F$6),POWER(1-AJ28,$F$7),POWER(1-AS28,$F$8),POWER(1-BB28,$F$9),POWER(1-BK28,$F$10))</f>
        <v>0.6</v>
      </c>
      <c r="J38" s="100">
        <f t="shared" ref="J38" si="7">PRODUCT(POWER((1-H28),$F$4),POWER(1-Q28,$F$5),POWER(1-Z28,$F$6),POWER(1-AI28,$F$7),POWER(1-AR28,$F$8),POWER(1-BA28,$F$9),POWER(1-BJ28,$F$10))-PRODUCT(POWER(1-I28,$F$4),POWER(1-R28,$F$5),POWER(1-AA28,$F$6),POWER(1-AJ28,$F$7),POWER(1-AS28,$F$8),POWER(1-BB28,$F$9),POWER(1-BK28,$F$10))</f>
        <v>-9.9999999999999978E-2</v>
      </c>
    </row>
    <row r="40" spans="1:14" x14ac:dyDescent="0.3">
      <c r="B40" s="15">
        <f>B36*LN(B36)+C36*LN(C36)-(1-D36)*LN(1-D36)-D36*LN(2)</f>
        <v>-0.68859544426832997</v>
      </c>
      <c r="E40" s="2">
        <f>E36*LN(E36)+F36*LN(F36)-(1-G36)*LN(1-G36)-G36*LN(2)</f>
        <v>-0.69135342336825745</v>
      </c>
      <c r="H40" s="2">
        <f>H36*LN(H36)+I36*LN(I36)-(1-J36)*LN(1-J36)-J36*LN(2)</f>
        <v>-0.68529489365612306</v>
      </c>
    </row>
    <row r="41" spans="1:14" x14ac:dyDescent="0.3">
      <c r="B41" s="15">
        <f>B37*LN(B37)+C37*LN(C37)-(1-D37)*LN(1-D37)-D37*LN(2)</f>
        <v>-0.69026358655276043</v>
      </c>
      <c r="E41" s="2">
        <f>E37*LN(E37)+F37*LN(F37)-(1-G37)*LN(1-G37)-G37*LN(2)</f>
        <v>-0.68859544426832997</v>
      </c>
      <c r="H41" s="2">
        <f>H37*LN(H37)+I37*LN(I37)-(1-J37)*LN(1-J37)-J37*LN(2)</f>
        <v>-0.69272279096838685</v>
      </c>
    </row>
    <row r="42" spans="1:14" x14ac:dyDescent="0.3">
      <c r="B42" s="15">
        <f t="shared" ref="B42" si="8">B38*LN(B38)+C38*LN(C38)-(1-D38)*LN(1-D38)-D38*LN(2)</f>
        <v>-0.68893430928541532</v>
      </c>
      <c r="E42" s="2">
        <f t="shared" ref="E42" si="9">E38*LN(E38)+F38*LN(F38)-(1-G38)*LN(1-G38)-G38*LN(2)</f>
        <v>-0.69284769482582154</v>
      </c>
      <c r="H42" s="2">
        <f t="shared" ref="H42" si="10">H38*LN(H38)+I38*LN(I38)-(1-J38)*LN(1-J38)-J38*LN(2)</f>
        <v>-0.68859544426832997</v>
      </c>
    </row>
    <row r="43" spans="1:14" ht="15" thickBot="1" x14ac:dyDescent="0.35">
      <c r="B43" s="31">
        <f>SUM(B40:B42)</f>
        <v>-2.0677933401065056</v>
      </c>
      <c r="E43" s="31">
        <f>SUM(E40:E42)</f>
        <v>-2.072796562462409</v>
      </c>
      <c r="H43" s="31">
        <f>SUM(H40:H42)</f>
        <v>-2.0666131288928398</v>
      </c>
    </row>
    <row r="44" spans="1:14" ht="15" thickBot="1" x14ac:dyDescent="0.35">
      <c r="B44" s="32">
        <f>(-1/(3*LN(2)))*B$43</f>
        <v>0.99439839911829386</v>
      </c>
      <c r="E44" s="32">
        <f>(-1/(3*LN(2)))*E$43</f>
        <v>0.99680444047873606</v>
      </c>
      <c r="H44" s="32">
        <f>(-1/(3*LN(2)))*H$43</f>
        <v>0.99383083749657475</v>
      </c>
    </row>
    <row r="45" spans="1:14" ht="15" thickBot="1" x14ac:dyDescent="0.35"/>
    <row r="46" spans="1:14" ht="15" thickBot="1" x14ac:dyDescent="0.35">
      <c r="A46" s="141" t="s">
        <v>28</v>
      </c>
      <c r="B46" s="156"/>
      <c r="F46" s="141" t="s">
        <v>29</v>
      </c>
      <c r="G46" s="156"/>
    </row>
    <row r="47" spans="1:14" ht="15" thickBot="1" x14ac:dyDescent="0.35">
      <c r="A47" s="20" t="s">
        <v>21</v>
      </c>
      <c r="B47" s="25">
        <f>B44</f>
        <v>0.99439839911829386</v>
      </c>
      <c r="C47" s="19"/>
      <c r="D47" s="19"/>
      <c r="F47" s="24" t="s">
        <v>24</v>
      </c>
      <c r="G47" s="25">
        <f>(1-B47)/(3-SUM(B$47:B$49))</f>
        <v>0.37428037045175166</v>
      </c>
      <c r="H47" s="30"/>
      <c r="K47" s="30"/>
      <c r="N47" s="30"/>
    </row>
    <row r="48" spans="1:14" ht="15" thickBot="1" x14ac:dyDescent="0.35">
      <c r="A48" s="21" t="s">
        <v>22</v>
      </c>
      <c r="B48" s="25">
        <f>E44</f>
        <v>0.99680444047873606</v>
      </c>
      <c r="C48" s="19"/>
      <c r="D48" s="19"/>
      <c r="F48" s="9" t="s">
        <v>25</v>
      </c>
      <c r="G48" s="25">
        <f t="shared" ref="G48:G49" si="11">(1-B48)/(3-SUM(B$47:B$49))</f>
        <v>0.21351667615687023</v>
      </c>
    </row>
    <row r="49" spans="1:7" ht="15" thickBot="1" x14ac:dyDescent="0.35">
      <c r="A49" s="22" t="s">
        <v>23</v>
      </c>
      <c r="B49" s="26">
        <f>H44</f>
        <v>0.99383083749657475</v>
      </c>
      <c r="C49" s="19"/>
      <c r="D49" s="19"/>
      <c r="F49" s="11" t="s">
        <v>26</v>
      </c>
      <c r="G49" s="25">
        <f t="shared" si="11"/>
        <v>0.41220295339138552</v>
      </c>
    </row>
    <row r="50" spans="1:7" x14ac:dyDescent="0.3">
      <c r="G50">
        <f>SUM(G47:G49)</f>
        <v>1.0000000000000073</v>
      </c>
    </row>
  </sheetData>
  <mergeCells count="46">
    <mergeCell ref="A46:B46"/>
    <mergeCell ref="F46:G46"/>
    <mergeCell ref="BD25:BF25"/>
    <mergeCell ref="BG25:BI25"/>
    <mergeCell ref="BJ25:BL25"/>
    <mergeCell ref="B34:J34"/>
    <mergeCell ref="B35:D35"/>
    <mergeCell ref="E35:G35"/>
    <mergeCell ref="H35:J35"/>
    <mergeCell ref="AL25:AN25"/>
    <mergeCell ref="AO25:AQ25"/>
    <mergeCell ref="AR25:AT25"/>
    <mergeCell ref="AU25:AW25"/>
    <mergeCell ref="AX25:AZ25"/>
    <mergeCell ref="BA25:BC25"/>
    <mergeCell ref="T25:V25"/>
    <mergeCell ref="AL24:AT24"/>
    <mergeCell ref="AU24:BC24"/>
    <mergeCell ref="BD24:BL24"/>
    <mergeCell ref="B25:D25"/>
    <mergeCell ref="E25:G25"/>
    <mergeCell ref="H25:J25"/>
    <mergeCell ref="K25:M25"/>
    <mergeCell ref="N25:P25"/>
    <mergeCell ref="Q25:S25"/>
    <mergeCell ref="W25:Y25"/>
    <mergeCell ref="Z25:AB25"/>
    <mergeCell ref="AC25:AE25"/>
    <mergeCell ref="AF25:AH25"/>
    <mergeCell ref="AI25:AK25"/>
    <mergeCell ref="BM25:BO25"/>
    <mergeCell ref="BP25:BR25"/>
    <mergeCell ref="BS25:BU25"/>
    <mergeCell ref="B2:D2"/>
    <mergeCell ref="A11:D11"/>
    <mergeCell ref="B14:D14"/>
    <mergeCell ref="E14:G14"/>
    <mergeCell ref="H14:J14"/>
    <mergeCell ref="N14:P14"/>
    <mergeCell ref="Q14:S14"/>
    <mergeCell ref="T14:V14"/>
    <mergeCell ref="B24:J24"/>
    <mergeCell ref="K24:S24"/>
    <mergeCell ref="T24:AB24"/>
    <mergeCell ref="K14:M14"/>
    <mergeCell ref="AC24:AK24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2660-6D76-4226-90A4-4F34EBBECBA2}">
  <dimension ref="A1:CH57"/>
  <sheetViews>
    <sheetView workbookViewId="0">
      <selection activeCell="L55" sqref="L55"/>
    </sheetView>
  </sheetViews>
  <sheetFormatPr baseColWidth="10" defaultRowHeight="14.4" x14ac:dyDescent="0.3"/>
  <cols>
    <col min="1" max="1" width="22.5546875" style="1" customWidth="1"/>
    <col min="2" max="2" width="9.6640625" customWidth="1"/>
    <col min="3" max="4" width="7.5546875" customWidth="1"/>
    <col min="5" max="5" width="10.44140625" customWidth="1"/>
    <col min="6" max="6" width="9.21875" customWidth="1"/>
    <col min="7" max="8" width="9.88671875" customWidth="1"/>
    <col min="11" max="11" width="10.5546875" customWidth="1"/>
  </cols>
  <sheetData>
    <row r="1" spans="1:29" x14ac:dyDescent="0.3">
      <c r="G1" t="s">
        <v>60</v>
      </c>
    </row>
    <row r="2" spans="1:29" x14ac:dyDescent="0.3">
      <c r="A2" s="109"/>
      <c r="B2" s="122" t="s">
        <v>0</v>
      </c>
      <c r="C2" s="122"/>
      <c r="D2" s="122"/>
    </row>
    <row r="3" spans="1:29" ht="15.6" x14ac:dyDescent="0.35">
      <c r="A3" s="109"/>
      <c r="B3" s="109" t="s">
        <v>8</v>
      </c>
      <c r="C3" s="109" t="s">
        <v>9</v>
      </c>
      <c r="D3" s="109"/>
      <c r="E3" s="109"/>
      <c r="F3" s="2" t="s">
        <v>10</v>
      </c>
      <c r="G3" s="34" t="s">
        <v>30</v>
      </c>
      <c r="H3" s="44"/>
      <c r="M3" t="s">
        <v>10</v>
      </c>
    </row>
    <row r="4" spans="1:29" x14ac:dyDescent="0.3">
      <c r="A4" s="110" t="s">
        <v>1</v>
      </c>
      <c r="B4" s="2">
        <v>0.75</v>
      </c>
      <c r="C4" s="2">
        <v>0.2</v>
      </c>
      <c r="D4" s="2"/>
      <c r="E4" s="2">
        <v>0.05</v>
      </c>
      <c r="F4" s="2">
        <f>B4+E4*(B4/(B4+C4))</f>
        <v>0.78947368421052633</v>
      </c>
      <c r="G4" s="4">
        <f>F4/F$11</f>
        <v>0.14689880304678996</v>
      </c>
      <c r="H4" s="43"/>
    </row>
    <row r="5" spans="1:29" x14ac:dyDescent="0.3">
      <c r="A5" s="110" t="s">
        <v>2</v>
      </c>
      <c r="B5" s="2">
        <v>0.9</v>
      </c>
      <c r="C5" s="2">
        <v>0.05</v>
      </c>
      <c r="D5" s="2"/>
      <c r="E5" s="2">
        <v>0.05</v>
      </c>
      <c r="F5" s="2">
        <f t="shared" ref="F5:F10" si="0">B5+E5*(B5/(B5+C5))</f>
        <v>0.94736842105263164</v>
      </c>
      <c r="G5" s="4">
        <f>F5/F$11</f>
        <v>0.17627856365614797</v>
      </c>
      <c r="H5" s="43"/>
    </row>
    <row r="6" spans="1:29" x14ac:dyDescent="0.3">
      <c r="A6" s="110" t="s">
        <v>3</v>
      </c>
      <c r="B6" s="2">
        <v>0.5</v>
      </c>
      <c r="C6" s="2">
        <v>0.4</v>
      </c>
      <c r="D6" s="2"/>
      <c r="E6" s="2">
        <v>0.1</v>
      </c>
      <c r="F6" s="2">
        <f t="shared" si="0"/>
        <v>0.55555555555555558</v>
      </c>
      <c r="G6" s="4">
        <f t="shared" ref="G6:G10" si="1">F6/F$11</f>
        <v>0.10337323177366702</v>
      </c>
      <c r="H6" s="43"/>
    </row>
    <row r="7" spans="1:29" x14ac:dyDescent="0.3">
      <c r="A7" s="110" t="s">
        <v>4</v>
      </c>
      <c r="B7" s="2">
        <v>0.75</v>
      </c>
      <c r="C7" s="2">
        <v>0.2</v>
      </c>
      <c r="D7" s="2"/>
      <c r="E7" s="2">
        <v>0.05</v>
      </c>
      <c r="F7" s="2">
        <f t="shared" si="0"/>
        <v>0.78947368421052633</v>
      </c>
      <c r="G7" s="4">
        <f t="shared" si="1"/>
        <v>0.14689880304678996</v>
      </c>
      <c r="H7" s="43"/>
    </row>
    <row r="8" spans="1:29" x14ac:dyDescent="0.3">
      <c r="A8" s="110" t="s">
        <v>5</v>
      </c>
      <c r="B8" s="2">
        <v>0.75</v>
      </c>
      <c r="C8" s="2">
        <v>0.2</v>
      </c>
      <c r="D8" s="2"/>
      <c r="E8" s="2">
        <v>0.05</v>
      </c>
      <c r="F8" s="2">
        <f t="shared" si="0"/>
        <v>0.78947368421052633</v>
      </c>
      <c r="G8" s="4">
        <f>F8/F$11</f>
        <v>0.14689880304678996</v>
      </c>
      <c r="H8" s="43"/>
    </row>
    <row r="9" spans="1:29" ht="15.6" x14ac:dyDescent="0.35">
      <c r="A9" s="110" t="s">
        <v>6</v>
      </c>
      <c r="B9" s="2">
        <v>0.5</v>
      </c>
      <c r="C9" s="2">
        <v>0.4</v>
      </c>
      <c r="D9" s="2"/>
      <c r="E9" s="2">
        <v>0.1</v>
      </c>
      <c r="F9" s="2">
        <f t="shared" si="0"/>
        <v>0.55555555555555558</v>
      </c>
      <c r="G9" s="4">
        <f t="shared" si="1"/>
        <v>0.10337323177366702</v>
      </c>
      <c r="H9" s="43"/>
      <c r="M9" t="s">
        <v>11</v>
      </c>
      <c r="X9" s="2"/>
    </row>
    <row r="10" spans="1:29" x14ac:dyDescent="0.3">
      <c r="A10" s="110" t="s">
        <v>7</v>
      </c>
      <c r="B10" s="2">
        <v>0.9</v>
      </c>
      <c r="C10" s="2">
        <v>0.05</v>
      </c>
      <c r="D10" s="2"/>
      <c r="E10" s="2">
        <v>0.05</v>
      </c>
      <c r="F10" s="2">
        <f t="shared" si="0"/>
        <v>0.94736842105263164</v>
      </c>
      <c r="G10" s="4">
        <f t="shared" si="1"/>
        <v>0.17627856365614797</v>
      </c>
      <c r="H10" s="43"/>
    </row>
    <row r="11" spans="1:29" ht="15.6" x14ac:dyDescent="0.35">
      <c r="A11" s="164" t="s">
        <v>11</v>
      </c>
      <c r="B11" s="165"/>
      <c r="C11" s="165"/>
      <c r="D11" s="165"/>
      <c r="E11" s="166"/>
      <c r="F11" s="2">
        <f>SUM(F4:F10)</f>
        <v>5.3742690058479541</v>
      </c>
      <c r="G11" s="2">
        <f>SUM(G4:G10)</f>
        <v>0.99999999999999978</v>
      </c>
      <c r="H11" s="19"/>
    </row>
    <row r="14" spans="1:29" s="5" customFormat="1" x14ac:dyDescent="0.3">
      <c r="A14" s="6"/>
      <c r="B14" s="128" t="s">
        <v>1</v>
      </c>
      <c r="C14" s="128"/>
      <c r="D14" s="128"/>
      <c r="E14" s="128"/>
      <c r="F14" s="129" t="s">
        <v>2</v>
      </c>
      <c r="G14" s="129"/>
      <c r="H14" s="129"/>
      <c r="I14" s="129"/>
      <c r="J14" s="130" t="s">
        <v>3</v>
      </c>
      <c r="K14" s="130"/>
      <c r="L14" s="130"/>
      <c r="M14" s="130"/>
      <c r="N14" s="136" t="s">
        <v>4</v>
      </c>
      <c r="O14" s="136"/>
      <c r="P14" s="136"/>
      <c r="Q14" s="136"/>
      <c r="R14" s="137" t="s">
        <v>5</v>
      </c>
      <c r="S14" s="137"/>
      <c r="T14" s="137"/>
      <c r="U14" s="29"/>
      <c r="V14" s="135" t="s">
        <v>6</v>
      </c>
      <c r="W14" s="135"/>
      <c r="X14" s="135"/>
      <c r="Y14" s="28"/>
      <c r="Z14" s="171" t="s">
        <v>7</v>
      </c>
      <c r="AA14" s="172"/>
      <c r="AB14" s="172"/>
      <c r="AC14" s="172"/>
    </row>
    <row r="15" spans="1:29" s="5" customFormat="1" x14ac:dyDescent="0.3">
      <c r="A15" s="23" t="s">
        <v>12</v>
      </c>
      <c r="B15" s="4" t="s">
        <v>42</v>
      </c>
      <c r="C15" s="4" t="s">
        <v>43</v>
      </c>
      <c r="D15" s="4" t="s">
        <v>44</v>
      </c>
      <c r="E15" s="4" t="s">
        <v>45</v>
      </c>
      <c r="F15" s="4" t="s">
        <v>42</v>
      </c>
      <c r="G15" s="4" t="s">
        <v>43</v>
      </c>
      <c r="H15" s="4" t="s">
        <v>44</v>
      </c>
      <c r="I15" s="4" t="s">
        <v>45</v>
      </c>
      <c r="J15" s="4" t="s">
        <v>42</v>
      </c>
      <c r="K15" s="4" t="s">
        <v>43</v>
      </c>
      <c r="L15" s="4" t="s">
        <v>44</v>
      </c>
      <c r="M15" s="4" t="s">
        <v>45</v>
      </c>
      <c r="N15" s="4" t="s">
        <v>42</v>
      </c>
      <c r="O15" s="4" t="s">
        <v>43</v>
      </c>
      <c r="P15" s="4" t="s">
        <v>44</v>
      </c>
      <c r="Q15" s="4" t="s">
        <v>45</v>
      </c>
      <c r="R15" s="4" t="s">
        <v>42</v>
      </c>
      <c r="S15" s="4" t="s">
        <v>43</v>
      </c>
      <c r="T15" s="4" t="s">
        <v>44</v>
      </c>
      <c r="U15" s="4" t="s">
        <v>45</v>
      </c>
      <c r="V15" s="4" t="s">
        <v>42</v>
      </c>
      <c r="W15" s="4" t="s">
        <v>43</v>
      </c>
      <c r="X15" s="4" t="s">
        <v>44</v>
      </c>
      <c r="Y15" s="4" t="s">
        <v>45</v>
      </c>
      <c r="Z15" s="4" t="s">
        <v>42</v>
      </c>
      <c r="AA15" s="4" t="s">
        <v>43</v>
      </c>
      <c r="AB15" s="4" t="s">
        <v>44</v>
      </c>
      <c r="AC15" s="4" t="s">
        <v>45</v>
      </c>
    </row>
    <row r="16" spans="1:29" x14ac:dyDescent="0.3">
      <c r="A16" s="23" t="s">
        <v>42</v>
      </c>
      <c r="B16" s="2" t="s">
        <v>16</v>
      </c>
      <c r="C16" s="2" t="s">
        <v>17</v>
      </c>
      <c r="D16" s="2" t="s">
        <v>16</v>
      </c>
      <c r="E16" s="2" t="s">
        <v>20</v>
      </c>
      <c r="F16" s="2" t="s">
        <v>16</v>
      </c>
      <c r="G16" s="2" t="s">
        <v>19</v>
      </c>
      <c r="H16" s="2" t="s">
        <v>20</v>
      </c>
      <c r="I16" s="2" t="s">
        <v>19</v>
      </c>
      <c r="J16" s="2" t="s">
        <v>16</v>
      </c>
      <c r="K16" s="2" t="s">
        <v>18</v>
      </c>
      <c r="L16" s="2" t="s">
        <v>36</v>
      </c>
      <c r="M16" s="2" t="s">
        <v>19</v>
      </c>
      <c r="N16" s="2" t="s">
        <v>16</v>
      </c>
      <c r="O16" s="2" t="s">
        <v>19</v>
      </c>
      <c r="P16" s="2" t="s">
        <v>16</v>
      </c>
      <c r="Q16" s="2" t="s">
        <v>20</v>
      </c>
      <c r="R16" s="2" t="s">
        <v>16</v>
      </c>
      <c r="S16" s="2" t="s">
        <v>17</v>
      </c>
      <c r="T16" s="2" t="s">
        <v>20</v>
      </c>
      <c r="U16" s="2" t="s">
        <v>20</v>
      </c>
      <c r="V16" s="2" t="s">
        <v>16</v>
      </c>
      <c r="W16" s="2" t="s">
        <v>17</v>
      </c>
      <c r="X16" s="2" t="s">
        <v>19</v>
      </c>
      <c r="Y16" s="2" t="s">
        <v>20</v>
      </c>
      <c r="Z16" s="2" t="s">
        <v>16</v>
      </c>
      <c r="AA16" s="2" t="s">
        <v>18</v>
      </c>
      <c r="AB16" s="2" t="s">
        <v>19</v>
      </c>
      <c r="AC16" s="2" t="s">
        <v>20</v>
      </c>
    </row>
    <row r="17" spans="1:86" x14ac:dyDescent="0.3">
      <c r="A17" s="27" t="s">
        <v>43</v>
      </c>
      <c r="B17" s="15"/>
      <c r="C17" s="50" t="s">
        <v>16</v>
      </c>
      <c r="D17" s="50" t="s">
        <v>35</v>
      </c>
      <c r="E17" s="50" t="s">
        <v>40</v>
      </c>
      <c r="F17" s="15"/>
      <c r="G17" s="2" t="s">
        <v>16</v>
      </c>
      <c r="H17" s="2" t="s">
        <v>40</v>
      </c>
      <c r="I17" s="2" t="s">
        <v>35</v>
      </c>
      <c r="J17" s="15"/>
      <c r="K17" s="2" t="s">
        <v>16</v>
      </c>
      <c r="L17" s="50" t="s">
        <v>36</v>
      </c>
      <c r="M17" s="50" t="s">
        <v>20</v>
      </c>
      <c r="N17" s="15"/>
      <c r="O17" s="2" t="s">
        <v>16</v>
      </c>
      <c r="P17" s="2" t="s">
        <v>35</v>
      </c>
      <c r="Q17" s="2" t="s">
        <v>35</v>
      </c>
      <c r="R17" s="15"/>
      <c r="S17" s="2" t="s">
        <v>16</v>
      </c>
      <c r="T17" s="2" t="s">
        <v>36</v>
      </c>
      <c r="U17" s="2" t="s">
        <v>35</v>
      </c>
      <c r="V17" s="15"/>
      <c r="W17" s="2" t="s">
        <v>16</v>
      </c>
      <c r="X17" s="2" t="s">
        <v>20</v>
      </c>
      <c r="Y17" s="2" t="s">
        <v>16</v>
      </c>
      <c r="Z17" s="15"/>
      <c r="AA17" s="2" t="s">
        <v>16</v>
      </c>
      <c r="AB17" s="2" t="s">
        <v>19</v>
      </c>
      <c r="AC17" s="2" t="s">
        <v>20</v>
      </c>
    </row>
    <row r="18" spans="1:86" x14ac:dyDescent="0.3">
      <c r="A18" s="27" t="s">
        <v>44</v>
      </c>
      <c r="B18" s="15"/>
      <c r="C18" s="15"/>
      <c r="D18" s="49" t="s">
        <v>16</v>
      </c>
      <c r="E18" s="2" t="s">
        <v>35</v>
      </c>
      <c r="F18" s="15"/>
      <c r="G18" s="15"/>
      <c r="H18" s="49" t="s">
        <v>16</v>
      </c>
      <c r="I18" s="2" t="s">
        <v>16</v>
      </c>
      <c r="J18" s="15"/>
      <c r="K18" s="15"/>
      <c r="L18" s="49" t="s">
        <v>16</v>
      </c>
      <c r="M18" s="2" t="s">
        <v>16</v>
      </c>
      <c r="N18" s="15"/>
      <c r="O18" s="15"/>
      <c r="P18" s="49" t="s">
        <v>16</v>
      </c>
      <c r="Q18" s="2" t="s">
        <v>19</v>
      </c>
      <c r="R18" s="15"/>
      <c r="S18" s="15"/>
      <c r="T18" s="2" t="s">
        <v>16</v>
      </c>
      <c r="U18" s="2" t="s">
        <v>20</v>
      </c>
      <c r="V18" s="15"/>
      <c r="W18" s="15"/>
      <c r="X18" s="2" t="s">
        <v>16</v>
      </c>
      <c r="Y18" s="2" t="s">
        <v>20</v>
      </c>
      <c r="Z18" s="15"/>
      <c r="AA18" s="15"/>
      <c r="AB18" s="2" t="s">
        <v>16</v>
      </c>
      <c r="AC18" s="2" t="s">
        <v>16</v>
      </c>
    </row>
    <row r="19" spans="1:86" x14ac:dyDescent="0.3">
      <c r="A19" s="27" t="s">
        <v>45</v>
      </c>
      <c r="B19" s="15"/>
      <c r="C19" s="15"/>
      <c r="D19" s="15"/>
      <c r="E19" s="2" t="s">
        <v>20</v>
      </c>
      <c r="F19" s="15"/>
      <c r="G19" s="15"/>
      <c r="H19" s="15"/>
      <c r="I19" s="2" t="s">
        <v>16</v>
      </c>
      <c r="J19" s="15"/>
      <c r="K19" s="15"/>
      <c r="L19" s="15"/>
      <c r="M19" s="2" t="s">
        <v>16</v>
      </c>
      <c r="N19" s="15"/>
      <c r="O19" s="15"/>
      <c r="P19" s="15"/>
      <c r="Q19" s="2" t="s">
        <v>16</v>
      </c>
      <c r="R19" s="15"/>
      <c r="S19" s="15"/>
      <c r="T19" s="15"/>
      <c r="U19" s="2" t="s">
        <v>16</v>
      </c>
      <c r="V19" s="15"/>
      <c r="W19" s="15"/>
      <c r="X19" s="15"/>
      <c r="Y19" s="2" t="s">
        <v>16</v>
      </c>
      <c r="Z19" s="15"/>
      <c r="AA19" s="15"/>
      <c r="AB19" s="15"/>
      <c r="AC19" s="2" t="s">
        <v>16</v>
      </c>
    </row>
    <row r="20" spans="1:86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86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86" x14ac:dyDescent="0.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86" x14ac:dyDescent="0.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86" x14ac:dyDescent="0.3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6" spans="1:86" ht="15" thickBot="1" x14ac:dyDescent="0.35"/>
    <row r="27" spans="1:86" s="5" customFormat="1" x14ac:dyDescent="0.3">
      <c r="A27" s="6"/>
      <c r="B27" s="125" t="s">
        <v>1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7"/>
      <c r="N27" s="133" t="s">
        <v>2</v>
      </c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4"/>
      <c r="Z27" s="138" t="s">
        <v>3</v>
      </c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40"/>
      <c r="AL27" s="153" t="s">
        <v>4</v>
      </c>
      <c r="AM27" s="154"/>
      <c r="AN27" s="154"/>
      <c r="AO27" s="154"/>
      <c r="AP27" s="154"/>
      <c r="AQ27" s="154"/>
      <c r="AR27" s="154"/>
      <c r="AS27" s="154"/>
      <c r="AT27" s="155"/>
      <c r="AU27" s="38"/>
      <c r="AV27" s="38"/>
      <c r="AW27" s="38"/>
      <c r="AX27" s="150" t="s">
        <v>5</v>
      </c>
      <c r="AY27" s="151"/>
      <c r="AZ27" s="151"/>
      <c r="BA27" s="151"/>
      <c r="BB27" s="151"/>
      <c r="BC27" s="151"/>
      <c r="BD27" s="151"/>
      <c r="BE27" s="151"/>
      <c r="BF27" s="151"/>
      <c r="BG27" s="151"/>
      <c r="BH27" s="37"/>
      <c r="BI27" s="37"/>
      <c r="BJ27" s="147" t="s">
        <v>6</v>
      </c>
      <c r="BK27" s="148"/>
      <c r="BL27" s="148"/>
      <c r="BM27" s="148"/>
      <c r="BN27" s="148"/>
      <c r="BO27" s="148"/>
      <c r="BP27" s="148"/>
      <c r="BQ27" s="148"/>
      <c r="BR27" s="149"/>
      <c r="BS27" s="36"/>
      <c r="BT27" s="36"/>
      <c r="BU27" s="36"/>
      <c r="BV27" s="178" t="s">
        <v>7</v>
      </c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80"/>
    </row>
    <row r="28" spans="1:86" s="6" customFormat="1" x14ac:dyDescent="0.3">
      <c r="A28" s="23" t="s">
        <v>12</v>
      </c>
      <c r="B28" s="123" t="s">
        <v>42</v>
      </c>
      <c r="C28" s="120"/>
      <c r="D28" s="120"/>
      <c r="E28" s="123" t="s">
        <v>43</v>
      </c>
      <c r="F28" s="120"/>
      <c r="G28" s="120"/>
      <c r="H28" s="123" t="s">
        <v>44</v>
      </c>
      <c r="I28" s="120"/>
      <c r="J28" s="120"/>
      <c r="K28" s="123" t="s">
        <v>45</v>
      </c>
      <c r="L28" s="120"/>
      <c r="M28" s="124"/>
      <c r="N28" s="120" t="s">
        <v>42</v>
      </c>
      <c r="O28" s="120"/>
      <c r="P28" s="120"/>
      <c r="Q28" s="123" t="s">
        <v>43</v>
      </c>
      <c r="R28" s="120"/>
      <c r="S28" s="120"/>
      <c r="T28" s="123" t="s">
        <v>44</v>
      </c>
      <c r="U28" s="120"/>
      <c r="V28" s="120"/>
      <c r="W28" s="123" t="s">
        <v>45</v>
      </c>
      <c r="X28" s="120"/>
      <c r="Y28" s="120"/>
      <c r="Z28" s="123" t="s">
        <v>42</v>
      </c>
      <c r="AA28" s="120"/>
      <c r="AB28" s="121"/>
      <c r="AC28" s="123" t="s">
        <v>43</v>
      </c>
      <c r="AD28" s="120"/>
      <c r="AE28" s="121"/>
      <c r="AF28" s="123" t="s">
        <v>44</v>
      </c>
      <c r="AG28" s="120"/>
      <c r="AH28" s="121"/>
      <c r="AI28" s="123" t="s">
        <v>45</v>
      </c>
      <c r="AJ28" s="120"/>
      <c r="AK28" s="121"/>
      <c r="AL28" s="123" t="s">
        <v>42</v>
      </c>
      <c r="AM28" s="120"/>
      <c r="AN28" s="121"/>
      <c r="AO28" s="123" t="s">
        <v>43</v>
      </c>
      <c r="AP28" s="120"/>
      <c r="AQ28" s="121"/>
      <c r="AR28" s="123" t="s">
        <v>44</v>
      </c>
      <c r="AS28" s="120"/>
      <c r="AT28" s="121"/>
      <c r="AU28" s="123" t="s">
        <v>45</v>
      </c>
      <c r="AV28" s="120"/>
      <c r="AW28" s="121"/>
      <c r="AX28" s="123" t="s">
        <v>42</v>
      </c>
      <c r="AY28" s="120"/>
      <c r="AZ28" s="121"/>
      <c r="BA28" s="123" t="s">
        <v>43</v>
      </c>
      <c r="BB28" s="120"/>
      <c r="BC28" s="121"/>
      <c r="BD28" s="123" t="s">
        <v>44</v>
      </c>
      <c r="BE28" s="120"/>
      <c r="BF28" s="121"/>
      <c r="BG28" s="123" t="s">
        <v>45</v>
      </c>
      <c r="BH28" s="120"/>
      <c r="BI28" s="121"/>
      <c r="BJ28" s="123" t="s">
        <v>42</v>
      </c>
      <c r="BK28" s="120"/>
      <c r="BL28" s="121"/>
      <c r="BM28" s="123" t="s">
        <v>43</v>
      </c>
      <c r="BN28" s="120"/>
      <c r="BO28" s="121"/>
      <c r="BP28" s="123" t="s">
        <v>44</v>
      </c>
      <c r="BQ28" s="120"/>
      <c r="BR28" s="121"/>
      <c r="BS28" s="123" t="s">
        <v>45</v>
      </c>
      <c r="BT28" s="120"/>
      <c r="BU28" s="120"/>
      <c r="BV28" s="181" t="s">
        <v>42</v>
      </c>
      <c r="BW28" s="176"/>
      <c r="BX28" s="176"/>
      <c r="BY28" s="176" t="s">
        <v>43</v>
      </c>
      <c r="BZ28" s="176"/>
      <c r="CA28" s="176"/>
      <c r="CB28" s="176" t="s">
        <v>44</v>
      </c>
      <c r="CC28" s="176"/>
      <c r="CD28" s="176"/>
      <c r="CE28" s="176" t="s">
        <v>45</v>
      </c>
      <c r="CF28" s="176"/>
      <c r="CG28" s="177"/>
    </row>
    <row r="29" spans="1:86" s="74" customFormat="1" x14ac:dyDescent="0.3">
      <c r="A29" s="66" t="s">
        <v>42</v>
      </c>
      <c r="B29" s="69">
        <v>0.5</v>
      </c>
      <c r="C29" s="70">
        <v>0.4</v>
      </c>
      <c r="D29" s="70">
        <v>0.1</v>
      </c>
      <c r="E29" s="70">
        <v>0.85</v>
      </c>
      <c r="F29" s="70">
        <v>0.1</v>
      </c>
      <c r="G29" s="70">
        <v>0.05</v>
      </c>
      <c r="H29" s="69">
        <v>0.5</v>
      </c>
      <c r="I29" s="70">
        <v>0.4</v>
      </c>
      <c r="J29" s="70">
        <v>0.1</v>
      </c>
      <c r="K29" s="70">
        <v>0.65</v>
      </c>
      <c r="L29" s="72">
        <v>0.25</v>
      </c>
      <c r="M29" s="71">
        <v>0.1</v>
      </c>
      <c r="N29" s="75">
        <v>0.5</v>
      </c>
      <c r="O29" s="70">
        <v>0.4</v>
      </c>
      <c r="P29" s="70">
        <v>0.1</v>
      </c>
      <c r="Q29" s="70">
        <v>0.75</v>
      </c>
      <c r="R29" s="70">
        <v>0.15</v>
      </c>
      <c r="S29" s="70">
        <v>0.1</v>
      </c>
      <c r="T29" s="70">
        <v>0.65</v>
      </c>
      <c r="U29" s="72">
        <v>0.25</v>
      </c>
      <c r="V29" s="71">
        <v>0.1</v>
      </c>
      <c r="W29" s="70">
        <v>0.75</v>
      </c>
      <c r="X29" s="70">
        <v>0.15</v>
      </c>
      <c r="Y29" s="70">
        <v>0.1</v>
      </c>
      <c r="Z29" s="69">
        <v>0.5</v>
      </c>
      <c r="AA29" s="70">
        <v>0.4</v>
      </c>
      <c r="AB29" s="70">
        <v>0.1</v>
      </c>
      <c r="AC29" s="70">
        <v>0.95</v>
      </c>
      <c r="AD29" s="70">
        <v>0.05</v>
      </c>
      <c r="AE29" s="70">
        <v>0</v>
      </c>
      <c r="AF29" s="70">
        <v>0.35</v>
      </c>
      <c r="AG29" s="70">
        <v>0.55000000000000004</v>
      </c>
      <c r="AH29" s="72">
        <v>0.1</v>
      </c>
      <c r="AI29" s="70">
        <v>0.75</v>
      </c>
      <c r="AJ29" s="70">
        <v>0.15</v>
      </c>
      <c r="AK29" s="70">
        <v>0.1</v>
      </c>
      <c r="AL29" s="75">
        <v>0.5</v>
      </c>
      <c r="AM29" s="70">
        <v>0.4</v>
      </c>
      <c r="AN29" s="70">
        <v>0.1</v>
      </c>
      <c r="AO29" s="70">
        <v>0.75</v>
      </c>
      <c r="AP29" s="70">
        <v>0.15</v>
      </c>
      <c r="AQ29" s="70">
        <v>0.1</v>
      </c>
      <c r="AR29" s="69">
        <v>0.5</v>
      </c>
      <c r="AS29" s="70">
        <v>0.4</v>
      </c>
      <c r="AT29" s="70">
        <v>0.1</v>
      </c>
      <c r="AU29" s="70">
        <v>0.65</v>
      </c>
      <c r="AV29" s="72">
        <v>0.25</v>
      </c>
      <c r="AW29" s="71">
        <v>0.1</v>
      </c>
      <c r="AX29" s="75">
        <v>0.5</v>
      </c>
      <c r="AY29" s="70">
        <v>0.4</v>
      </c>
      <c r="AZ29" s="70">
        <v>0.1</v>
      </c>
      <c r="BA29" s="70">
        <v>0.85</v>
      </c>
      <c r="BB29" s="70">
        <v>0.1</v>
      </c>
      <c r="BC29" s="70">
        <v>0.05</v>
      </c>
      <c r="BD29" s="70">
        <v>0.65</v>
      </c>
      <c r="BE29" s="72">
        <v>0.25</v>
      </c>
      <c r="BF29" s="71">
        <v>0.1</v>
      </c>
      <c r="BG29" s="70">
        <v>0.65</v>
      </c>
      <c r="BH29" s="72">
        <v>0.25</v>
      </c>
      <c r="BI29" s="71">
        <v>0.1</v>
      </c>
      <c r="BJ29" s="75">
        <v>0.5</v>
      </c>
      <c r="BK29" s="70">
        <v>0.4</v>
      </c>
      <c r="BL29" s="70">
        <v>0.1</v>
      </c>
      <c r="BM29" s="70">
        <v>0.85</v>
      </c>
      <c r="BN29" s="70">
        <v>0.1</v>
      </c>
      <c r="BO29" s="70">
        <v>0.05</v>
      </c>
      <c r="BP29" s="70">
        <v>0.75</v>
      </c>
      <c r="BQ29" s="70">
        <v>0.15</v>
      </c>
      <c r="BR29" s="72">
        <v>0.1</v>
      </c>
      <c r="BS29" s="70">
        <v>0.65</v>
      </c>
      <c r="BT29" s="72">
        <v>0.25</v>
      </c>
      <c r="BU29" s="72">
        <v>0.1</v>
      </c>
      <c r="BV29" s="69">
        <v>0.5</v>
      </c>
      <c r="BW29" s="70">
        <v>0.4</v>
      </c>
      <c r="BX29" s="70">
        <v>0.1</v>
      </c>
      <c r="BY29" s="70">
        <v>0.95</v>
      </c>
      <c r="BZ29" s="70">
        <v>0.05</v>
      </c>
      <c r="CA29" s="70">
        <v>0</v>
      </c>
      <c r="CB29" s="70">
        <v>0.75</v>
      </c>
      <c r="CC29" s="70">
        <v>0.15</v>
      </c>
      <c r="CD29" s="70">
        <v>0.1</v>
      </c>
      <c r="CE29" s="70">
        <v>0.65</v>
      </c>
      <c r="CF29" s="70">
        <v>0.25</v>
      </c>
      <c r="CG29" s="71">
        <v>0.1</v>
      </c>
    </row>
    <row r="30" spans="1:86" s="74" customFormat="1" x14ac:dyDescent="0.3">
      <c r="A30" s="66" t="s">
        <v>43</v>
      </c>
      <c r="B30" s="67">
        <f>F29</f>
        <v>0.1</v>
      </c>
      <c r="C30" s="68">
        <f>T29</f>
        <v>0.65</v>
      </c>
      <c r="D30" s="68">
        <f>G29</f>
        <v>0.05</v>
      </c>
      <c r="E30" s="69">
        <v>0.5</v>
      </c>
      <c r="F30" s="70">
        <v>0.4</v>
      </c>
      <c r="G30" s="70">
        <v>0.1</v>
      </c>
      <c r="H30" s="70">
        <v>0.25</v>
      </c>
      <c r="I30" s="70">
        <v>0.65</v>
      </c>
      <c r="J30" s="71">
        <v>0.1</v>
      </c>
      <c r="K30" s="70">
        <v>0.15</v>
      </c>
      <c r="L30" s="72">
        <v>0.8</v>
      </c>
      <c r="M30" s="71">
        <v>0.05</v>
      </c>
      <c r="N30" s="73">
        <f>R29</f>
        <v>0.15</v>
      </c>
      <c r="O30" s="68">
        <f>Q29</f>
        <v>0.75</v>
      </c>
      <c r="P30" s="68">
        <f>S29</f>
        <v>0.1</v>
      </c>
      <c r="Q30" s="69">
        <v>0.5</v>
      </c>
      <c r="R30" s="70">
        <v>0.4</v>
      </c>
      <c r="S30" s="70">
        <v>0.1</v>
      </c>
      <c r="T30" s="70">
        <v>0.15</v>
      </c>
      <c r="U30" s="72">
        <v>0.8</v>
      </c>
      <c r="V30" s="71">
        <v>0.05</v>
      </c>
      <c r="W30" s="70">
        <v>0.25</v>
      </c>
      <c r="X30" s="70">
        <v>0.65</v>
      </c>
      <c r="Y30" s="71">
        <v>0.1</v>
      </c>
      <c r="Z30" s="67">
        <f>AD29</f>
        <v>0.05</v>
      </c>
      <c r="AA30" s="68">
        <f>AC29</f>
        <v>0.95</v>
      </c>
      <c r="AB30" s="68">
        <f>AT29</f>
        <v>0.1</v>
      </c>
      <c r="AC30" s="69">
        <v>0.5</v>
      </c>
      <c r="AD30" s="70">
        <v>0.4</v>
      </c>
      <c r="AE30" s="70">
        <v>0.1</v>
      </c>
      <c r="AF30" s="70">
        <v>0.35</v>
      </c>
      <c r="AG30" s="70">
        <v>0.55000000000000004</v>
      </c>
      <c r="AH30" s="72">
        <v>0.1</v>
      </c>
      <c r="AI30" s="70">
        <v>0.65</v>
      </c>
      <c r="AJ30" s="74">
        <v>0.25</v>
      </c>
      <c r="AK30" s="74">
        <v>0.1</v>
      </c>
      <c r="AL30" s="73">
        <f>AP29</f>
        <v>0.15</v>
      </c>
      <c r="AM30" s="68">
        <f>AO29</f>
        <v>0.75</v>
      </c>
      <c r="AN30" s="68">
        <f>AQ29</f>
        <v>0.1</v>
      </c>
      <c r="AO30" s="69">
        <v>0.5</v>
      </c>
      <c r="AP30" s="70">
        <v>0.4</v>
      </c>
      <c r="AQ30" s="70">
        <v>0.1</v>
      </c>
      <c r="AR30" s="70">
        <v>0.25</v>
      </c>
      <c r="AS30" s="70">
        <v>0.65</v>
      </c>
      <c r="AT30" s="71">
        <v>0.1</v>
      </c>
      <c r="AU30" s="70">
        <v>0.25</v>
      </c>
      <c r="AV30" s="70">
        <v>0.65</v>
      </c>
      <c r="AW30" s="71">
        <v>0.1</v>
      </c>
      <c r="AX30" s="73">
        <f>BB29</f>
        <v>0.1</v>
      </c>
      <c r="AY30" s="68">
        <f>BA29</f>
        <v>0.85</v>
      </c>
      <c r="AZ30" s="68">
        <f>BC29</f>
        <v>0.05</v>
      </c>
      <c r="BA30" s="69">
        <v>0.5</v>
      </c>
      <c r="BB30" s="70">
        <v>0.4</v>
      </c>
      <c r="BC30" s="70">
        <v>0.1</v>
      </c>
      <c r="BD30" s="70">
        <v>0.35</v>
      </c>
      <c r="BE30" s="70">
        <v>0.55000000000000004</v>
      </c>
      <c r="BF30" s="72">
        <v>0.1</v>
      </c>
      <c r="BG30" s="70">
        <v>0.25</v>
      </c>
      <c r="BH30" s="70">
        <v>0.65</v>
      </c>
      <c r="BI30" s="71">
        <v>0.1</v>
      </c>
      <c r="BJ30" s="73">
        <f>BN29</f>
        <v>0.1</v>
      </c>
      <c r="BK30" s="68">
        <f>BM29</f>
        <v>0.85</v>
      </c>
      <c r="BL30" s="68">
        <f>BO29</f>
        <v>0.05</v>
      </c>
      <c r="BM30" s="70">
        <v>0.65</v>
      </c>
      <c r="BN30" s="70">
        <v>0.25</v>
      </c>
      <c r="BO30" s="70">
        <v>0.1</v>
      </c>
      <c r="BP30" s="70">
        <v>0.65</v>
      </c>
      <c r="BQ30" s="74">
        <v>0.25</v>
      </c>
      <c r="BR30" s="74">
        <v>0.1</v>
      </c>
      <c r="BS30" s="69">
        <v>0.5</v>
      </c>
      <c r="BT30" s="70">
        <v>0.4</v>
      </c>
      <c r="BU30" s="72">
        <v>0.1</v>
      </c>
      <c r="BV30" s="67">
        <f>BZ29</f>
        <v>0.05</v>
      </c>
      <c r="BW30" s="68">
        <f>BY29</f>
        <v>0.95</v>
      </c>
      <c r="BX30" s="68">
        <f>CA29</f>
        <v>0</v>
      </c>
      <c r="BY30" s="70">
        <v>0.5</v>
      </c>
      <c r="BZ30" s="70">
        <v>0.4</v>
      </c>
      <c r="CA30" s="70">
        <v>0.1</v>
      </c>
      <c r="CB30" s="70">
        <v>0.75</v>
      </c>
      <c r="CC30" s="70">
        <v>0.15</v>
      </c>
      <c r="CD30" s="70">
        <v>0.1</v>
      </c>
      <c r="CE30" s="70">
        <v>0.65</v>
      </c>
      <c r="CF30" s="70">
        <v>0.25</v>
      </c>
      <c r="CG30" s="71">
        <v>0.1</v>
      </c>
    </row>
    <row r="31" spans="1:86" s="74" customFormat="1" x14ac:dyDescent="0.3">
      <c r="A31" s="76" t="s">
        <v>44</v>
      </c>
      <c r="B31" s="77">
        <f>I29</f>
        <v>0.4</v>
      </c>
      <c r="C31" s="78">
        <f>H29</f>
        <v>0.5</v>
      </c>
      <c r="D31" s="78">
        <f>J29</f>
        <v>0.1</v>
      </c>
      <c r="E31" s="78">
        <f>I30</f>
        <v>0.65</v>
      </c>
      <c r="F31" s="78">
        <f>H30</f>
        <v>0.25</v>
      </c>
      <c r="G31" s="78">
        <f>J30</f>
        <v>0.1</v>
      </c>
      <c r="H31" s="79">
        <v>0.5</v>
      </c>
      <c r="I31" s="80">
        <v>0.4</v>
      </c>
      <c r="J31" s="81">
        <v>0.1</v>
      </c>
      <c r="K31" s="70">
        <v>0.25</v>
      </c>
      <c r="L31" s="70">
        <v>0.65</v>
      </c>
      <c r="M31" s="71">
        <v>0.1</v>
      </c>
      <c r="N31" s="82">
        <f>U29</f>
        <v>0.25</v>
      </c>
      <c r="O31" s="78">
        <f>T29</f>
        <v>0.65</v>
      </c>
      <c r="P31" s="78">
        <f>V29</f>
        <v>0.1</v>
      </c>
      <c r="Q31" s="78">
        <f>U30</f>
        <v>0.8</v>
      </c>
      <c r="R31" s="78">
        <f>T30</f>
        <v>0.15</v>
      </c>
      <c r="S31" s="78">
        <f>V30</f>
        <v>0.05</v>
      </c>
      <c r="T31" s="79">
        <v>0.5</v>
      </c>
      <c r="U31" s="80">
        <v>0.4</v>
      </c>
      <c r="V31" s="81">
        <v>0.1</v>
      </c>
      <c r="W31" s="79">
        <v>0.5</v>
      </c>
      <c r="X31" s="80">
        <v>0.4</v>
      </c>
      <c r="Y31" s="81">
        <v>0.1</v>
      </c>
      <c r="Z31" s="77">
        <f>AG29</f>
        <v>0.55000000000000004</v>
      </c>
      <c r="AA31" s="78">
        <f>AF29</f>
        <v>0.35</v>
      </c>
      <c r="AB31" s="78">
        <f>AH29</f>
        <v>0.1</v>
      </c>
      <c r="AC31" s="78">
        <f>AG30</f>
        <v>0.55000000000000004</v>
      </c>
      <c r="AD31" s="78">
        <f>AF30</f>
        <v>0.35</v>
      </c>
      <c r="AE31" s="78">
        <f>AH30</f>
        <v>0.1</v>
      </c>
      <c r="AF31" s="79">
        <v>0.5</v>
      </c>
      <c r="AG31" s="80">
        <v>0.4</v>
      </c>
      <c r="AH31" s="83">
        <v>0.1</v>
      </c>
      <c r="AI31" s="79">
        <v>0.5</v>
      </c>
      <c r="AJ31" s="80">
        <v>0.4</v>
      </c>
      <c r="AK31" s="81">
        <v>0.1</v>
      </c>
      <c r="AL31" s="82">
        <f>AS29</f>
        <v>0.4</v>
      </c>
      <c r="AM31" s="78">
        <f>AR29</f>
        <v>0.5</v>
      </c>
      <c r="AN31" s="78">
        <f>AT29</f>
        <v>0.1</v>
      </c>
      <c r="AO31" s="78">
        <f>AS30</f>
        <v>0.65</v>
      </c>
      <c r="AP31" s="78">
        <f>AR30</f>
        <v>0.25</v>
      </c>
      <c r="AQ31" s="78">
        <f>AT30</f>
        <v>0.1</v>
      </c>
      <c r="AR31" s="79">
        <v>0.5</v>
      </c>
      <c r="AS31" s="80">
        <v>0.4</v>
      </c>
      <c r="AT31" s="83">
        <v>0.1</v>
      </c>
      <c r="AU31" s="70">
        <v>0.75</v>
      </c>
      <c r="AV31" s="70">
        <v>0.15</v>
      </c>
      <c r="AW31" s="72">
        <v>0.1</v>
      </c>
      <c r="AX31" s="82">
        <f>BT29</f>
        <v>0.25</v>
      </c>
      <c r="AY31" s="78">
        <f>BD29</f>
        <v>0.65</v>
      </c>
      <c r="AZ31" s="78">
        <f>BF29</f>
        <v>0.1</v>
      </c>
      <c r="BA31" s="78">
        <f>BT30</f>
        <v>0.4</v>
      </c>
      <c r="BB31" s="78">
        <f>BD30</f>
        <v>0.35</v>
      </c>
      <c r="BC31" s="78">
        <f>BF30</f>
        <v>0.1</v>
      </c>
      <c r="BD31" s="79">
        <v>0.5</v>
      </c>
      <c r="BE31" s="80">
        <v>0.4</v>
      </c>
      <c r="BF31" s="83">
        <v>0.1</v>
      </c>
      <c r="BG31" s="70">
        <v>0.65</v>
      </c>
      <c r="BH31" s="72">
        <v>0.25</v>
      </c>
      <c r="BI31" s="71">
        <v>0.1</v>
      </c>
      <c r="BJ31" s="82">
        <f>BQ29</f>
        <v>0.15</v>
      </c>
      <c r="BK31" s="78">
        <f>BP29</f>
        <v>0.75</v>
      </c>
      <c r="BL31" s="78">
        <f>BR29</f>
        <v>0.1</v>
      </c>
      <c r="BM31" s="78">
        <f>BQ30</f>
        <v>0.25</v>
      </c>
      <c r="BN31" s="78">
        <f>BP30</f>
        <v>0.65</v>
      </c>
      <c r="BO31" s="78">
        <f>BR30</f>
        <v>0.1</v>
      </c>
      <c r="BP31" s="79">
        <v>0.5</v>
      </c>
      <c r="BQ31" s="80">
        <v>0.4</v>
      </c>
      <c r="BR31" s="83">
        <v>0.1</v>
      </c>
      <c r="BS31" s="70">
        <v>0.65</v>
      </c>
      <c r="BT31" s="72">
        <v>0.25</v>
      </c>
      <c r="BU31" s="72">
        <v>0.1</v>
      </c>
      <c r="BV31" s="67">
        <f>CC29</f>
        <v>0.15</v>
      </c>
      <c r="BW31" s="68">
        <f>CB29</f>
        <v>0.75</v>
      </c>
      <c r="BX31" s="68">
        <f>CD29</f>
        <v>0.1</v>
      </c>
      <c r="BY31" s="68">
        <f>CC30</f>
        <v>0.15</v>
      </c>
      <c r="BZ31" s="68">
        <f>CB30</f>
        <v>0.75</v>
      </c>
      <c r="CA31" s="68">
        <f>CD30</f>
        <v>0.1</v>
      </c>
      <c r="CB31" s="70">
        <v>0.5</v>
      </c>
      <c r="CC31" s="70">
        <v>0.4</v>
      </c>
      <c r="CD31" s="70">
        <v>0.1</v>
      </c>
      <c r="CE31" s="70">
        <v>0.5</v>
      </c>
      <c r="CF31" s="70">
        <v>0.4</v>
      </c>
      <c r="CG31" s="71">
        <v>0.1</v>
      </c>
    </row>
    <row r="32" spans="1:86" s="70" customFormat="1" ht="15" thickBot="1" x14ac:dyDescent="0.35">
      <c r="A32" s="66" t="s">
        <v>45</v>
      </c>
      <c r="B32" s="84">
        <f>L29</f>
        <v>0.25</v>
      </c>
      <c r="C32" s="85">
        <f>K29</f>
        <v>0.65</v>
      </c>
      <c r="D32" s="85">
        <f>M29</f>
        <v>0.1</v>
      </c>
      <c r="E32" s="85">
        <f>L30</f>
        <v>0.8</v>
      </c>
      <c r="F32" s="85">
        <f>K30</f>
        <v>0.15</v>
      </c>
      <c r="G32" s="85">
        <f>M30</f>
        <v>0.05</v>
      </c>
      <c r="H32" s="85">
        <f>L31</f>
        <v>0.65</v>
      </c>
      <c r="I32" s="85">
        <f>K31</f>
        <v>0.25</v>
      </c>
      <c r="J32" s="86">
        <f>M31</f>
        <v>0.1</v>
      </c>
      <c r="K32" s="70">
        <v>0.5</v>
      </c>
      <c r="L32" s="70">
        <v>0.4</v>
      </c>
      <c r="M32" s="70">
        <v>0.1</v>
      </c>
      <c r="N32" s="87">
        <f>X29</f>
        <v>0.15</v>
      </c>
      <c r="O32" s="85">
        <f>W29</f>
        <v>0.75</v>
      </c>
      <c r="P32" s="85">
        <f>Y29</f>
        <v>0.1</v>
      </c>
      <c r="Q32" s="85">
        <f>X30</f>
        <v>0.65</v>
      </c>
      <c r="R32" s="85">
        <f>W30</f>
        <v>0.25</v>
      </c>
      <c r="S32" s="85">
        <f>Y30</f>
        <v>0.1</v>
      </c>
      <c r="T32" s="85">
        <f>X31</f>
        <v>0.4</v>
      </c>
      <c r="U32" s="85">
        <f>W31</f>
        <v>0.5</v>
      </c>
      <c r="V32" s="86">
        <f>Y31</f>
        <v>0.1</v>
      </c>
      <c r="W32" s="70">
        <v>0.5</v>
      </c>
      <c r="X32" s="70">
        <v>0.4</v>
      </c>
      <c r="Y32" s="70">
        <v>0.1</v>
      </c>
      <c r="Z32" s="87">
        <f>AJ29</f>
        <v>0.15</v>
      </c>
      <c r="AA32" s="85">
        <f>AI29</f>
        <v>0.75</v>
      </c>
      <c r="AB32" s="85">
        <f>AK29</f>
        <v>0.1</v>
      </c>
      <c r="AC32" s="85">
        <f>AJ30</f>
        <v>0.25</v>
      </c>
      <c r="AD32" s="85">
        <f>AI30</f>
        <v>0.65</v>
      </c>
      <c r="AE32" s="85">
        <f>AK30</f>
        <v>0.1</v>
      </c>
      <c r="AF32" s="85">
        <f>AJ31</f>
        <v>0.4</v>
      </c>
      <c r="AG32" s="85">
        <f>AI31</f>
        <v>0.5</v>
      </c>
      <c r="AH32" s="86">
        <f>AK31</f>
        <v>0.1</v>
      </c>
      <c r="AI32" s="70">
        <v>0.5</v>
      </c>
      <c r="AJ32" s="70">
        <v>0.4</v>
      </c>
      <c r="AK32" s="70">
        <v>0.1</v>
      </c>
      <c r="AL32" s="87">
        <f>AV29</f>
        <v>0.25</v>
      </c>
      <c r="AM32" s="85">
        <f>AU29</f>
        <v>0.65</v>
      </c>
      <c r="AN32" s="85">
        <f>AW29</f>
        <v>0.1</v>
      </c>
      <c r="AO32" s="85">
        <f>AV30</f>
        <v>0.65</v>
      </c>
      <c r="AP32" s="85">
        <f>AU30</f>
        <v>0.25</v>
      </c>
      <c r="AQ32" s="85">
        <f>AW30</f>
        <v>0.1</v>
      </c>
      <c r="AR32" s="85">
        <f>AV31</f>
        <v>0.15</v>
      </c>
      <c r="AS32" s="85">
        <f>AU31</f>
        <v>0.75</v>
      </c>
      <c r="AT32" s="86">
        <f>AW31</f>
        <v>0.1</v>
      </c>
      <c r="AU32" s="70">
        <v>0.5</v>
      </c>
      <c r="AV32" s="70">
        <v>0.4</v>
      </c>
      <c r="AW32" s="70">
        <v>0.1</v>
      </c>
      <c r="AX32" s="87">
        <f>BH29</f>
        <v>0.25</v>
      </c>
      <c r="AY32" s="85">
        <f>BG29</f>
        <v>0.65</v>
      </c>
      <c r="AZ32" s="85">
        <f>BI29</f>
        <v>0.1</v>
      </c>
      <c r="BA32" s="85">
        <f>BH30</f>
        <v>0.65</v>
      </c>
      <c r="BB32" s="85">
        <f>BG30</f>
        <v>0.25</v>
      </c>
      <c r="BC32" s="85">
        <f>BI30</f>
        <v>0.1</v>
      </c>
      <c r="BD32" s="85">
        <f>BH31</f>
        <v>0.25</v>
      </c>
      <c r="BE32" s="85">
        <f>BG31</f>
        <v>0.65</v>
      </c>
      <c r="BF32" s="86">
        <f>BI31</f>
        <v>0.1</v>
      </c>
      <c r="BG32" s="70">
        <v>0.5</v>
      </c>
      <c r="BH32" s="70">
        <v>0.4</v>
      </c>
      <c r="BI32" s="70">
        <v>0.1</v>
      </c>
      <c r="BJ32" s="87">
        <f>BT29</f>
        <v>0.25</v>
      </c>
      <c r="BK32" s="85">
        <f>BS29</f>
        <v>0.65</v>
      </c>
      <c r="BL32" s="85">
        <f>BU29</f>
        <v>0.1</v>
      </c>
      <c r="BM32" s="85">
        <f>BT30</f>
        <v>0.4</v>
      </c>
      <c r="BN32" s="85">
        <f>BS30</f>
        <v>0.5</v>
      </c>
      <c r="BO32" s="85">
        <f>BU30</f>
        <v>0.1</v>
      </c>
      <c r="BP32" s="85">
        <f>BT31</f>
        <v>0.25</v>
      </c>
      <c r="BQ32" s="85">
        <f>BS31</f>
        <v>0.65</v>
      </c>
      <c r="BR32" s="86">
        <f>BU31</f>
        <v>0.1</v>
      </c>
      <c r="BS32" s="70">
        <v>0.5</v>
      </c>
      <c r="BT32" s="70">
        <v>0.4</v>
      </c>
      <c r="BU32" s="70">
        <v>0.1</v>
      </c>
      <c r="BV32" s="87">
        <f>CF29</f>
        <v>0.25</v>
      </c>
      <c r="BW32" s="85">
        <f>CE29</f>
        <v>0.65</v>
      </c>
      <c r="BX32" s="85">
        <f>CG29</f>
        <v>0.1</v>
      </c>
      <c r="BY32" s="85">
        <f>CF30</f>
        <v>0.25</v>
      </c>
      <c r="BZ32" s="85">
        <f>CE30</f>
        <v>0.65</v>
      </c>
      <c r="CA32" s="85">
        <f>CG30</f>
        <v>0.1</v>
      </c>
      <c r="CB32" s="85">
        <f>CF31</f>
        <v>0.4</v>
      </c>
      <c r="CC32" s="85">
        <f>CE31</f>
        <v>0.5</v>
      </c>
      <c r="CD32" s="85">
        <f>CG31</f>
        <v>0.1</v>
      </c>
      <c r="CE32" s="88">
        <v>0.5</v>
      </c>
      <c r="CF32" s="88">
        <v>0.4</v>
      </c>
      <c r="CG32" s="89">
        <v>0.1</v>
      </c>
      <c r="CH32" s="75"/>
    </row>
    <row r="37" spans="1:13" ht="15" thickBot="1" x14ac:dyDescent="0.35"/>
    <row r="38" spans="1:13" ht="16.2" thickBot="1" x14ac:dyDescent="0.4">
      <c r="A38" s="113"/>
      <c r="B38" s="173" t="s">
        <v>27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5"/>
    </row>
    <row r="39" spans="1:13" ht="15" thickBot="1" x14ac:dyDescent="0.35">
      <c r="A39" s="114" t="s">
        <v>12</v>
      </c>
      <c r="B39" s="168" t="s">
        <v>42</v>
      </c>
      <c r="C39" s="169"/>
      <c r="D39" s="170"/>
      <c r="E39" s="168" t="s">
        <v>43</v>
      </c>
      <c r="F39" s="169"/>
      <c r="G39" s="170"/>
      <c r="H39" s="168" t="s">
        <v>44</v>
      </c>
      <c r="I39" s="169"/>
      <c r="J39" s="170"/>
      <c r="K39" s="168" t="s">
        <v>45</v>
      </c>
      <c r="L39" s="169"/>
      <c r="M39" s="170"/>
    </row>
    <row r="40" spans="1:13" x14ac:dyDescent="0.3">
      <c r="A40" s="114" t="s">
        <v>42</v>
      </c>
      <c r="B40" s="115">
        <f>1-PRODUCT(POWER((1-B29),$F$4),POWER(1-N29,$F$5),POWER(1-Z29,$F$6),POWER(1-AL29,$F$7),POWER(1-AX29,$F$8),POWER(1-BJ29,$F$9),POWER(1-BV29,$F$10))</f>
        <v>0.97589074311143176</v>
      </c>
      <c r="C40" s="115">
        <f>1-PRODUCT(POWER((1-C29),$F$4),POWER(1-O29,$F$5),POWER(1-AA29,$F$6),POWER(1-AM29,$F$7),POWER(1-AY29,$F$8),POWER(1-BK29,$F$9),POWER(1-BW29,$F$10))</f>
        <v>0.93577189022807628</v>
      </c>
      <c r="D40" s="115">
        <f>1-PRODUCT(POWER((1-D29),$F$4),POWER(1-P29,$F$5),POWER(1-AB29,$F$6),POWER(1-AN29,$F$7),POWER(1-AZ29,$F$8),POWER(1-BL29,$F$9),POWER(1-BX29,$F$10))</f>
        <v>0.43234177263041129</v>
      </c>
      <c r="E40" s="115">
        <f>1-PRODUCT(POWER((1-E29),$F$4),POWER(1-Q29,$F$5),POWER(1-AC29,$F$6),POWER(1-AO29,$F$7),POWER(1-BA29,$F$8),POWER(1-BM29,$F$9),POWER(1-BY29,$F$10))</f>
        <v>0.99998260869923816</v>
      </c>
      <c r="F40" s="115">
        <f t="shared" ref="F40:G40" si="2">1-PRODUCT(POWER((1-F29),$F$4),POWER(1-R29,$F$5),POWER(1-AD29,$F$6),POWER(1-AP29,$F$7),POWER(1-BB29,$F$8),POWER(1-BN29,$F$9),POWER(1-BZ29,$F$10))</f>
        <v>0.44247725059434706</v>
      </c>
      <c r="G40" s="115">
        <f t="shared" si="2"/>
        <v>0.2535900259606132</v>
      </c>
      <c r="H40" s="115">
        <f>1-PRODUCT(POWER((1-H29),$F$4),POWER(1-T29,$F$5),POWER(1-AF29,$F$6),POWER(1-AR29,$F$7),POWER(1-BD29,$F$8),POWER(1-BP29,$F$9),POWER(1-CB29,$F$10))</f>
        <v>0.99470311867984851</v>
      </c>
      <c r="I40" s="115">
        <f t="shared" ref="I40:J40" si="3">1-PRODUCT(POWER((1-I29),$F$4),POWER(1-U29,$F$5),POWER(1-AG29,$F$6),POWER(1-AS29,$F$7),POWER(1-BE29,$F$8),POWER(1-BQ29,$F$9),POWER(1-CC29,$F$10))</f>
        <v>0.86386307432657872</v>
      </c>
      <c r="J40" s="115">
        <f t="shared" si="3"/>
        <v>0.43234177263041129</v>
      </c>
      <c r="K40" s="115">
        <f>1-PRODUCT(POWER((1-K29),$F$4),POWER(1-W29,$F$5),POWER(1-AI29,$F$6),POWER(1-AU29,$F$7),POWER(1-BG29,$F$8),POWER(1-BS29,$F$9),POWER(1-CE29,$F$10))</f>
        <v>0.99786164555617685</v>
      </c>
      <c r="L40" s="115">
        <f t="shared" ref="L40:M40" si="4">1-PRODUCT(POWER((1-L29),$F$4),POWER(1-X29,$F$5),POWER(1-AJ29,$F$6),POWER(1-AV29,$F$7),POWER(1-BH29,$F$8),POWER(1-BT29,$F$9),POWER(1-CF29,$F$10))</f>
        <v>0.74281771284762366</v>
      </c>
      <c r="M40" s="116">
        <f t="shared" si="4"/>
        <v>0.43234177263041129</v>
      </c>
    </row>
    <row r="41" spans="1:13" x14ac:dyDescent="0.3">
      <c r="A41" s="114" t="s">
        <v>43</v>
      </c>
      <c r="B41" s="95">
        <f t="shared" ref="B41" si="5">1-PRODUCT(POWER((1-B30),$F$4),POWER(1-N30,$F$5),POWER(1-Z30,$F$6),POWER(1-AL30,$F$7),POWER(1-AX30,$F$8),POWER(1-BJ30,$F$9),POWER(1-BV30,$F$10))</f>
        <v>0.44247725059434706</v>
      </c>
      <c r="C41" s="95">
        <f t="shared" ref="C41:E41" si="6">1-PRODUCT(POWER((1-C30),$F$4),POWER(1-O30,$F$5),POWER(1-AA30,$F$6),POWER(1-AM30,$F$7),POWER(1-AY30,$F$8),POWER(1-BK30,$F$9),POWER(1-BW30,$F$10))</f>
        <v>0.99996604997846061</v>
      </c>
      <c r="D41" s="95">
        <f t="shared" si="6"/>
        <v>0.29602602193794225</v>
      </c>
      <c r="E41" s="95">
        <f t="shared" si="6"/>
        <v>0.98022451333676741</v>
      </c>
      <c r="F41" s="95">
        <f t="shared" ref="F41:F43" si="7">1-PRODUCT(POWER((1-F30),$F$4),POWER(1-R30,$F$5),POWER(1-AD30,$F$6),POWER(1-AP30,$F$7),POWER(1-BB30,$F$8),POWER(1-BN30,$F$9),POWER(1-BZ30,$F$10))</f>
        <v>0.92729504046488842</v>
      </c>
      <c r="G41" s="95">
        <f t="shared" ref="G41:G42" si="8">1-PRODUCT(POWER((1-G30),$F$4),POWER(1-S30,$F$5),POWER(1-AE30,$F$6),POWER(1-AQ30,$F$7),POWER(1-BC30,$F$8),POWER(1-BO30,$F$9),POWER(1-CA30,$F$10))</f>
        <v>0.43234177263041129</v>
      </c>
      <c r="H41" s="95">
        <f t="shared" ref="H41:H43" si="9">1-PRODUCT(POWER((1-H30),$F$4),POWER(1-T30,$F$5),POWER(1-AF30,$F$6),POWER(1-AR30,$F$7),POWER(1-BD30,$F$8),POWER(1-BP30,$F$9),POWER(1-CB30,$F$10))</f>
        <v>0.95423253377112849</v>
      </c>
      <c r="I41" s="95">
        <f t="shared" ref="I41:I43" si="10">1-PRODUCT(POWER((1-I30),$F$4),POWER(1-U30,$F$5),POWER(1-AG30,$F$6),POWER(1-AS30,$F$7),POWER(1-BE30,$F$8),POWER(1-BQ30,$F$9),POWER(1-CC30,$F$10))</f>
        <v>0.98964358774412775</v>
      </c>
      <c r="J41" s="95">
        <f t="shared" ref="J41:J43" si="11">1-PRODUCT(POWER((1-J30),$F$4),POWER(1-V30,$F$5),POWER(1-AH30,$F$6),POWER(1-AT30,$F$7),POWER(1-BF30,$F$8),POWER(1-BR30,$F$9),POWER(1-CD30,$F$10))</f>
        <v>0.40250787530761545</v>
      </c>
      <c r="K41" s="95">
        <f t="shared" ref="K41:K43" si="12">1-PRODUCT(POWER((1-K30),$F$4),POWER(1-W30,$F$5),POWER(1-AI30,$F$6),POWER(1-AU30,$F$7),POWER(1-BG30,$F$8),POWER(1-BS30,$F$9),POWER(1-CE30,$F$10))</f>
        <v>0.94027262309469462</v>
      </c>
      <c r="L41" s="95">
        <f t="shared" ref="L41:L43" si="13">1-PRODUCT(POWER((1-L30),$F$4),POWER(1-X30,$F$5),POWER(1-AJ30,$F$6),POWER(1-AV30,$F$7),POWER(1-BH30,$F$8),POWER(1-BT30,$F$9),POWER(1-CF30,$F$10))</f>
        <v>0.99033213118311736</v>
      </c>
      <c r="M41" s="117">
        <f t="shared" ref="M41:M42" si="14">1-PRODUCT(POWER((1-M30),$F$4),POWER(1-Y30,$F$5),POWER(1-AK30,$F$6),POWER(1-AW30,$F$7),POWER(1-BI30,$F$8),POWER(1-BU30,$F$9),POWER(1-CG30,$F$10))</f>
        <v>0.407586913016867</v>
      </c>
    </row>
    <row r="42" spans="1:13" x14ac:dyDescent="0.3">
      <c r="A42" s="114" t="s">
        <v>44</v>
      </c>
      <c r="B42" s="95">
        <f>1-PRODUCT(POWER((1-B31),$F$4),POWER(1-N31,$F$5),POWER(1-Z31,$F$6),POWER(1-AL31,$F$7),POWER(1-AX31,$F$8),POWER(1-BJ31,$F$9),POWER(1-BV31,$F$10))</f>
        <v>0.86386307432657872</v>
      </c>
      <c r="C42" s="95">
        <f t="shared" ref="C42:E42" si="15">1-PRODUCT(POWER((1-C31),$F$4),POWER(1-O31,$F$5),POWER(1-AA31,$F$6),POWER(1-AM31,$F$7),POWER(1-AY31,$F$8),POWER(1-BK31,$F$9),POWER(1-BW31,$F$10))</f>
        <v>0.99470311867984851</v>
      </c>
      <c r="D42" s="95">
        <f t="shared" si="15"/>
        <v>0.43234177263041129</v>
      </c>
      <c r="E42" s="95">
        <f t="shared" si="15"/>
        <v>0.98700293847822684</v>
      </c>
      <c r="F42" s="95">
        <f t="shared" si="7"/>
        <v>0.95423253377112849</v>
      </c>
      <c r="G42" s="95">
        <f t="shared" si="8"/>
        <v>0.40250787530761545</v>
      </c>
      <c r="H42" s="95">
        <f t="shared" si="9"/>
        <v>0.97589074311143176</v>
      </c>
      <c r="I42" s="95">
        <f t="shared" si="10"/>
        <v>0.93577189022807628</v>
      </c>
      <c r="J42" s="95">
        <f t="shared" si="11"/>
        <v>0.43234177263041129</v>
      </c>
      <c r="K42" s="95">
        <f t="shared" si="12"/>
        <v>0.98810949460485809</v>
      </c>
      <c r="L42" s="95">
        <f t="shared" si="13"/>
        <v>0.92540817036329115</v>
      </c>
      <c r="M42" s="117">
        <f t="shared" si="14"/>
        <v>0.43234177263041129</v>
      </c>
    </row>
    <row r="43" spans="1:13" ht="15" thickBot="1" x14ac:dyDescent="0.35">
      <c r="A43" s="114" t="s">
        <v>45</v>
      </c>
      <c r="B43" s="98">
        <f>1-PRODUCT(POWER((1-B32),$F$4),POWER(1-N32,$F$5),POWER(1-Z32,$F$6),POWER(1-AL32,$F$7),POWER(1-AX32,$F$8),POWER(1-BJ32,$F$9),POWER(1-BV32,$F$10))</f>
        <v>0.74281771284762366</v>
      </c>
      <c r="C43" s="98">
        <f>1-PRODUCT(POWER((1-C32),$F$4),POWER(1-O32,$F$5),POWER(1-AA32,$F$6),POWER(1-AM32,$F$7),POWER(1-AY32,$F$8),POWER(1-BK32,$F$9),POWER(1-BW32,$F$10))</f>
        <v>0.99786164555617685</v>
      </c>
      <c r="D43" s="98">
        <f>1-PRODUCT(POWER((1-D32),$F$4),POWER(1-P32,$F$5),POWER(1-AB32,$F$6),POWER(1-AN32,$F$7),POWER(1-AZ32,$F$8),POWER(1-BL32,$F$9),POWER(1-BX32,$F$10))</f>
        <v>0.43234177263041129</v>
      </c>
      <c r="E43" s="98">
        <f t="shared" ref="E43" si="16">1-PRODUCT(POWER((1-E32),$F$4),POWER(1-Q32,$F$5),POWER(1-AC32,$F$6),POWER(1-AO32,$F$7),POWER(1-BA32,$F$8),POWER(1-BM32,$F$9),POWER(1-BY32,$F$10))</f>
        <v>0.99033213118311736</v>
      </c>
      <c r="F43" s="98">
        <f t="shared" si="7"/>
        <v>0.94027262309469462</v>
      </c>
      <c r="G43" s="98">
        <f>1-PRODUCT(POWER((1-G32),$F$4),POWER(1-S32,$F$5),POWER(1-AE32,$F$6),POWER(1-AQ32,$F$7),POWER(1-BC32,$F$8),POWER(1-BO32,$F$9),POWER(1-CA32,$F$10))</f>
        <v>0.407586913016867</v>
      </c>
      <c r="H43" s="98">
        <f t="shared" si="9"/>
        <v>0.92540817036329115</v>
      </c>
      <c r="I43" s="98">
        <f t="shared" si="10"/>
        <v>0.98810949460485809</v>
      </c>
      <c r="J43" s="98">
        <f t="shared" si="11"/>
        <v>0.43234177263041129</v>
      </c>
      <c r="K43" s="98">
        <f t="shared" si="12"/>
        <v>0.97589074311143176</v>
      </c>
      <c r="L43" s="98">
        <f t="shared" si="13"/>
        <v>0.93577189022807628</v>
      </c>
      <c r="M43" s="118">
        <f>1-PRODUCT(POWER((1-M32),$F$4),POWER(1-Y32,$F$5),POWER(1-AK32,$F$6),POWER(1-AW32,$F$7),POWER(1-BI32,$F$8),POWER(1-BU32,$F$9),POWER(1-CG32,$F$10))</f>
        <v>0.43234177263041129</v>
      </c>
    </row>
    <row r="45" spans="1:13" x14ac:dyDescent="0.3">
      <c r="B45" s="15">
        <f>B40*LN(B40)+C40*LN(C40)-(1-D40)*LN(1-D40)-D40*LN(2)</f>
        <v>-6.4184211054819251E-2</v>
      </c>
      <c r="E45" s="51">
        <f>E40*LN(E40)+F40*LN(F40)-(1-G40)*LN(1-G40)-G40*LN(2)</f>
        <v>-0.31826342072933478</v>
      </c>
      <c r="F45" s="53"/>
      <c r="H45" s="15">
        <f>H40*LN(H40)+I40*LN(I40)-(1-J40)*LN(1-J40)-J40*LN(2)</f>
        <v>-0.10994951198329941</v>
      </c>
      <c r="J45" s="58"/>
      <c r="K45" s="47">
        <f>K40*LN(K40)+L40*LN(L40)-(1-M40)*LN(1-M40)-M40*LN(2)</f>
        <v>-0.2012272887942799</v>
      </c>
    </row>
    <row r="46" spans="1:13" x14ac:dyDescent="0.3">
      <c r="B46" s="15">
        <f t="shared" ref="B46:B48" si="17">B41*LN(B41)+C41*LN(C41)-(1-D41)*LN(1-D41)-D41*LN(2)</f>
        <v>-0.31889991622319125</v>
      </c>
      <c r="E46" s="51">
        <f t="shared" ref="E46:E47" si="18">E41*LN(E41)+F41*LN(F41)-(1-G41)*LN(1-G41)-G41*LN(2)</f>
        <v>-6.7822211889669803E-2</v>
      </c>
      <c r="F46" s="53"/>
      <c r="H46" s="15">
        <f t="shared" ref="H46:H47" si="19">H41*LN(H41)+I41*LN(I41)-(1-J41)*LN(1-J41)-J41*LN(2)</f>
        <v>-2.6286665232059025E-2</v>
      </c>
      <c r="J46" s="58"/>
      <c r="K46" s="47">
        <f t="shared" ref="K46:K47" si="20">K41*LN(K41)+L41*LN(L41)-(1-M41)*LN(1-M41)-M41*LN(2)</f>
        <v>-3.9887262235650256E-2</v>
      </c>
    </row>
    <row r="47" spans="1:13" x14ac:dyDescent="0.3">
      <c r="B47" s="15">
        <f t="shared" si="17"/>
        <v>-0.10994951198329941</v>
      </c>
      <c r="E47" s="51">
        <f t="shared" si="18"/>
        <v>-2.8896298110820173E-2</v>
      </c>
      <c r="F47" s="53"/>
      <c r="H47" s="15">
        <f t="shared" si="19"/>
        <v>-6.4184211054819251E-2</v>
      </c>
      <c r="J47" s="58"/>
      <c r="K47" s="47">
        <f t="shared" si="20"/>
        <v>-6.180561501015247E-2</v>
      </c>
    </row>
    <row r="48" spans="1:13" x14ac:dyDescent="0.3">
      <c r="B48" s="15">
        <f t="shared" si="17"/>
        <v>-0.2012272887942799</v>
      </c>
      <c r="E48" s="51">
        <f>E43*LN(E43)+F43*LN(F43)-(1-G43)*LN(1-G43)-G43*LN(2)</f>
        <v>-3.9887262235650256E-2</v>
      </c>
      <c r="F48" s="53"/>
      <c r="H48" s="15">
        <f>H43*LN(H43)+I43*LN(I43)-(1-J43)*LN(1-J43)-J43*LN(2)</f>
        <v>-6.180561501015247E-2</v>
      </c>
      <c r="J48" s="58"/>
      <c r="K48" s="47">
        <f>K43*LN(K43)+L43*LN(L43)-(1-M43)*LN(1-M43)-M43*LN(2)</f>
        <v>-6.4184211054819251E-2</v>
      </c>
    </row>
    <row r="49" spans="1:18" ht="15" thickBot="1" x14ac:dyDescent="0.35">
      <c r="B49" s="31">
        <f>SUM(B45:B48)</f>
        <v>-0.69426092805558981</v>
      </c>
      <c r="E49" s="52">
        <f>SUM(E45:E48)</f>
        <v>-0.45486919296547501</v>
      </c>
      <c r="F49" s="53"/>
      <c r="H49" s="31">
        <f>SUM(H45:H48)</f>
        <v>-0.26222600328033019</v>
      </c>
      <c r="J49" s="58"/>
      <c r="K49" s="56">
        <f>SUM(K45:K48)</f>
        <v>-0.3671043770949019</v>
      </c>
    </row>
    <row r="50" spans="1:18" ht="15" thickBot="1" x14ac:dyDescent="0.35">
      <c r="B50" s="32">
        <f>(-1/(4*LN(2)))*B$49</f>
        <v>0.25040169949719221</v>
      </c>
      <c r="E50" s="54">
        <f>(-1/(4*LN(2)))*E$49</f>
        <v>0.16405938223611394</v>
      </c>
      <c r="F50" s="53"/>
      <c r="H50" s="32">
        <f>(-1/(4*LN(2)))*H$49</f>
        <v>9.4578038631166358E-2</v>
      </c>
      <c r="J50" s="58"/>
      <c r="K50" s="57">
        <f>(-1/(4*LN(2)))*K$49</f>
        <v>0.13240491608086175</v>
      </c>
    </row>
    <row r="51" spans="1:18" ht="15" thickBot="1" x14ac:dyDescent="0.35"/>
    <row r="52" spans="1:18" x14ac:dyDescent="0.3">
      <c r="A52" s="167" t="s">
        <v>28</v>
      </c>
      <c r="B52" s="162"/>
      <c r="G52" s="157" t="s">
        <v>29</v>
      </c>
      <c r="H52" s="160"/>
      <c r="I52" s="45" t="s">
        <v>48</v>
      </c>
      <c r="J52" s="64"/>
    </row>
    <row r="53" spans="1:18" x14ac:dyDescent="0.3">
      <c r="A53" s="21" t="s">
        <v>21</v>
      </c>
      <c r="B53" s="10">
        <f>B50</f>
        <v>0.25040169949719221</v>
      </c>
      <c r="C53" s="19"/>
      <c r="D53" s="19"/>
      <c r="E53" s="19"/>
      <c r="G53" s="9" t="s">
        <v>24</v>
      </c>
      <c r="H53" s="59">
        <f>(1-B53)/(4-SUM($B$53:$B$56))</f>
        <v>0.22319065355380874</v>
      </c>
      <c r="I53" s="63">
        <f>RANK(H53,$H$53:$H$56)</f>
        <v>4</v>
      </c>
      <c r="J53" s="53"/>
      <c r="K53" s="40"/>
      <c r="L53" s="40"/>
      <c r="M53" s="40"/>
      <c r="N53" s="40"/>
      <c r="O53" s="40"/>
      <c r="P53" s="40"/>
      <c r="Q53" s="40"/>
      <c r="R53" s="40"/>
    </row>
    <row r="54" spans="1:18" x14ac:dyDescent="0.3">
      <c r="A54" s="21" t="s">
        <v>22</v>
      </c>
      <c r="B54" s="10">
        <f>E50</f>
        <v>0.16405938223611394</v>
      </c>
      <c r="C54" s="19"/>
      <c r="D54" s="19"/>
      <c r="E54" s="19"/>
      <c r="G54" s="9" t="s">
        <v>25</v>
      </c>
      <c r="H54" s="59">
        <f>(1-B54)/(4-SUM($B$53:$B$56))</f>
        <v>0.24889882045590031</v>
      </c>
      <c r="I54" s="63">
        <f t="shared" ref="I54:I56" si="21">RANK(H54,$H$53:$H$56)</f>
        <v>3</v>
      </c>
      <c r="J54" s="53"/>
    </row>
    <row r="55" spans="1:18" x14ac:dyDescent="0.3">
      <c r="A55" s="21" t="s">
        <v>23</v>
      </c>
      <c r="B55" s="10">
        <f>H50</f>
        <v>9.4578038631166358E-2</v>
      </c>
      <c r="C55" s="19"/>
      <c r="D55" s="19"/>
      <c r="E55" s="19"/>
      <c r="G55" s="9" t="s">
        <v>26</v>
      </c>
      <c r="H55" s="59">
        <f>(1-B55)/(4-SUM($B$53:$B$56))</f>
        <v>0.26958668284644066</v>
      </c>
      <c r="I55" s="63">
        <f t="shared" si="21"/>
        <v>1</v>
      </c>
      <c r="J55" s="53"/>
    </row>
    <row r="56" spans="1:18" ht="15" thickBot="1" x14ac:dyDescent="0.35">
      <c r="A56" s="48" t="s">
        <v>46</v>
      </c>
      <c r="B56" s="46">
        <f>K50</f>
        <v>0.13240491608086175</v>
      </c>
      <c r="G56" s="11" t="s">
        <v>47</v>
      </c>
      <c r="H56" s="60">
        <f>(1-B56)/(4-SUM($B$53:$B$56))</f>
        <v>0.25832384314385021</v>
      </c>
      <c r="I56" s="63">
        <f t="shared" si="21"/>
        <v>2</v>
      </c>
      <c r="J56" s="53"/>
    </row>
    <row r="57" spans="1:18" x14ac:dyDescent="0.3">
      <c r="H57" s="65"/>
      <c r="I57" s="65"/>
    </row>
  </sheetData>
  <mergeCells count="51">
    <mergeCell ref="CE28:CG28"/>
    <mergeCell ref="BV27:CG27"/>
    <mergeCell ref="AX27:BG27"/>
    <mergeCell ref="AU28:AW28"/>
    <mergeCell ref="Q28:S28"/>
    <mergeCell ref="T28:V28"/>
    <mergeCell ref="W28:Y28"/>
    <mergeCell ref="BV28:BX28"/>
    <mergeCell ref="BY28:CA28"/>
    <mergeCell ref="CB28:CD28"/>
    <mergeCell ref="AX28:AZ28"/>
    <mergeCell ref="BA28:BC28"/>
    <mergeCell ref="BD28:BF28"/>
    <mergeCell ref="BJ28:BL28"/>
    <mergeCell ref="BM28:BO28"/>
    <mergeCell ref="BP28:BR28"/>
    <mergeCell ref="N28:P28"/>
    <mergeCell ref="AI28:AK28"/>
    <mergeCell ref="BG28:BI28"/>
    <mergeCell ref="BS28:BU28"/>
    <mergeCell ref="K39:M39"/>
    <mergeCell ref="K28:M28"/>
    <mergeCell ref="B38:M38"/>
    <mergeCell ref="Z14:AC14"/>
    <mergeCell ref="Z27:AK27"/>
    <mergeCell ref="AL27:AT27"/>
    <mergeCell ref="BJ27:BR27"/>
    <mergeCell ref="AC28:AE28"/>
    <mergeCell ref="AF28:AH28"/>
    <mergeCell ref="AL28:AN28"/>
    <mergeCell ref="AO28:AQ28"/>
    <mergeCell ref="AR28:AT28"/>
    <mergeCell ref="Z28:AB28"/>
    <mergeCell ref="R14:T14"/>
    <mergeCell ref="V14:X14"/>
    <mergeCell ref="B27:M27"/>
    <mergeCell ref="N14:Q14"/>
    <mergeCell ref="N27:Y27"/>
    <mergeCell ref="B2:D2"/>
    <mergeCell ref="G52:H52"/>
    <mergeCell ref="A11:E11"/>
    <mergeCell ref="B14:E14"/>
    <mergeCell ref="F14:I14"/>
    <mergeCell ref="A52:B52"/>
    <mergeCell ref="B39:D39"/>
    <mergeCell ref="E39:G39"/>
    <mergeCell ref="H39:J39"/>
    <mergeCell ref="J14:M14"/>
    <mergeCell ref="B28:D28"/>
    <mergeCell ref="E28:G28"/>
    <mergeCell ref="H28:J28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F6A6-4D46-445F-8021-687C93638137}">
  <dimension ref="C4:I15"/>
  <sheetViews>
    <sheetView workbookViewId="0">
      <selection activeCell="E20" sqref="E20"/>
    </sheetView>
  </sheetViews>
  <sheetFormatPr baseColWidth="10" defaultRowHeight="14.4" x14ac:dyDescent="0.3"/>
  <cols>
    <col min="3" max="3" width="14.77734375" customWidth="1"/>
    <col min="4" max="4" width="8.77734375" customWidth="1"/>
    <col min="5" max="5" width="12" customWidth="1"/>
    <col min="6" max="6" width="25.44140625" customWidth="1"/>
    <col min="7" max="7" width="12.44140625" customWidth="1"/>
    <col min="8" max="8" width="22.6640625" customWidth="1"/>
    <col min="9" max="9" width="11.77734375" customWidth="1"/>
  </cols>
  <sheetData>
    <row r="4" spans="3:9" ht="15" thickBot="1" x14ac:dyDescent="0.35"/>
    <row r="5" spans="3:9" x14ac:dyDescent="0.3">
      <c r="C5" s="61" t="s">
        <v>54</v>
      </c>
      <c r="D5" s="62" t="s">
        <v>52</v>
      </c>
      <c r="E5" s="62" t="s">
        <v>53</v>
      </c>
      <c r="F5" s="90" t="s">
        <v>57</v>
      </c>
      <c r="G5" s="90" t="s">
        <v>56</v>
      </c>
      <c r="H5" s="90" t="s">
        <v>58</v>
      </c>
      <c r="I5" s="91" t="s">
        <v>59</v>
      </c>
    </row>
    <row r="6" spans="3:9" x14ac:dyDescent="0.3">
      <c r="C6" s="182" t="s">
        <v>50</v>
      </c>
      <c r="D6" s="184">
        <v>0.35806496260494419</v>
      </c>
      <c r="E6" s="33" t="s">
        <v>42</v>
      </c>
      <c r="F6" s="93">
        <v>0.22319065355380899</v>
      </c>
      <c r="G6" s="105">
        <f>RANK(F6,F$6:F$15)</f>
        <v>9</v>
      </c>
      <c r="H6" s="103">
        <f>$D$6*F6</f>
        <v>7.9916753018517667E-2</v>
      </c>
      <c r="I6" s="105">
        <f>RANK(H6,H$6:H$15)</f>
        <v>9</v>
      </c>
    </row>
    <row r="7" spans="3:9" x14ac:dyDescent="0.3">
      <c r="C7" s="182"/>
      <c r="D7" s="184"/>
      <c r="E7" s="33" t="s">
        <v>43</v>
      </c>
      <c r="F7" s="93">
        <v>0.24889882045590031</v>
      </c>
      <c r="G7" s="105">
        <f t="shared" ref="G7:G15" si="0">RANK(F7,F$6:F$15)</f>
        <v>8</v>
      </c>
      <c r="H7" s="103">
        <f t="shared" ref="H7:H8" si="1">$D$6*F7</f>
        <v>8.9121946838956662E-2</v>
      </c>
      <c r="I7" s="105">
        <f t="shared" ref="I7:I14" si="2">RANK(H7,H$6:H$15)</f>
        <v>8</v>
      </c>
    </row>
    <row r="8" spans="3:9" x14ac:dyDescent="0.3">
      <c r="C8" s="182"/>
      <c r="D8" s="184"/>
      <c r="E8" s="33" t="s">
        <v>44</v>
      </c>
      <c r="F8" s="93">
        <v>0.26958668284644066</v>
      </c>
      <c r="G8" s="105">
        <f t="shared" si="0"/>
        <v>5</v>
      </c>
      <c r="H8" s="103">
        <f t="shared" si="1"/>
        <v>9.652954551220172E-2</v>
      </c>
      <c r="I8" s="105">
        <f t="shared" si="2"/>
        <v>5</v>
      </c>
    </row>
    <row r="9" spans="3:9" x14ac:dyDescent="0.3">
      <c r="C9" s="182"/>
      <c r="D9" s="184"/>
      <c r="E9" s="33" t="s">
        <v>45</v>
      </c>
      <c r="F9" s="93">
        <v>0.25832384314385021</v>
      </c>
      <c r="G9" s="105">
        <f t="shared" si="0"/>
        <v>7</v>
      </c>
      <c r="H9" s="103">
        <f>$D$6*F9</f>
        <v>9.24967172352682E-2</v>
      </c>
      <c r="I9" s="105">
        <f t="shared" si="2"/>
        <v>7</v>
      </c>
    </row>
    <row r="10" spans="3:9" x14ac:dyDescent="0.3">
      <c r="C10" s="182" t="s">
        <v>49</v>
      </c>
      <c r="D10" s="185">
        <v>0.38832905861121264</v>
      </c>
      <c r="E10" s="33" t="s">
        <v>32</v>
      </c>
      <c r="F10" s="93">
        <v>0.43348822090388756</v>
      </c>
      <c r="G10" s="105">
        <f t="shared" si="0"/>
        <v>1</v>
      </c>
      <c r="H10" s="104">
        <f>$D$10*F10</f>
        <v>0.16833607274265605</v>
      </c>
      <c r="I10" s="105">
        <f t="shared" si="2"/>
        <v>1</v>
      </c>
    </row>
    <row r="11" spans="3:9" x14ac:dyDescent="0.3">
      <c r="C11" s="182"/>
      <c r="D11" s="186"/>
      <c r="E11" s="33" t="s">
        <v>33</v>
      </c>
      <c r="F11" s="93">
        <v>0.26206987296779732</v>
      </c>
      <c r="G11" s="105">
        <f t="shared" si="0"/>
        <v>6</v>
      </c>
      <c r="H11" s="112">
        <f t="shared" ref="H11" si="3">$D$10*F11</f>
        <v>0.10176934705994482</v>
      </c>
      <c r="I11" s="105">
        <f>RANK(H11,H$6:H$15)</f>
        <v>4</v>
      </c>
    </row>
    <row r="12" spans="3:9" x14ac:dyDescent="0.3">
      <c r="C12" s="182"/>
      <c r="D12" s="187"/>
      <c r="E12" s="33" t="s">
        <v>34</v>
      </c>
      <c r="F12" s="93">
        <v>0.30444190612831507</v>
      </c>
      <c r="G12" s="105">
        <f t="shared" si="0"/>
        <v>4</v>
      </c>
      <c r="H12" s="110">
        <f>$D$10*F12</f>
        <v>0.11822363880861175</v>
      </c>
      <c r="I12" s="105">
        <f t="shared" si="2"/>
        <v>2</v>
      </c>
    </row>
    <row r="13" spans="3:9" x14ac:dyDescent="0.3">
      <c r="C13" s="182" t="s">
        <v>51</v>
      </c>
      <c r="D13" s="185">
        <v>0.25360597878383384</v>
      </c>
      <c r="E13" s="33" t="s">
        <v>37</v>
      </c>
      <c r="F13" s="93">
        <v>0.37428037045175166</v>
      </c>
      <c r="G13" s="105">
        <f t="shared" si="0"/>
        <v>3</v>
      </c>
      <c r="H13" s="103">
        <f>D$13*F13</f>
        <v>9.4919739687992402E-2</v>
      </c>
      <c r="I13" s="105">
        <f t="shared" si="2"/>
        <v>6</v>
      </c>
    </row>
    <row r="14" spans="3:9" x14ac:dyDescent="0.3">
      <c r="C14" s="182"/>
      <c r="D14" s="186"/>
      <c r="E14" s="33" t="s">
        <v>38</v>
      </c>
      <c r="F14" s="93">
        <v>0.21351667615687023</v>
      </c>
      <c r="G14" s="105">
        <f t="shared" si="0"/>
        <v>10</v>
      </c>
      <c r="H14" s="103">
        <f t="shared" ref="H14" si="4">D$13*F14</f>
        <v>5.4149105643433955E-2</v>
      </c>
      <c r="I14" s="105">
        <f t="shared" si="2"/>
        <v>10</v>
      </c>
    </row>
    <row r="15" spans="3:9" ht="15" thickBot="1" x14ac:dyDescent="0.35">
      <c r="C15" s="183"/>
      <c r="D15" s="188"/>
      <c r="E15" s="92" t="s">
        <v>39</v>
      </c>
      <c r="F15" s="94">
        <v>0.41220295339138552</v>
      </c>
      <c r="G15" s="105">
        <f t="shared" si="0"/>
        <v>2</v>
      </c>
      <c r="H15" s="110">
        <f>D$13*F15</f>
        <v>0.10453713345240936</v>
      </c>
      <c r="I15" s="105">
        <f>RANK(H15,H$6:H$15)</f>
        <v>3</v>
      </c>
    </row>
  </sheetData>
  <mergeCells count="6">
    <mergeCell ref="C6:C9"/>
    <mergeCell ref="C13:C15"/>
    <mergeCell ref="C10:C12"/>
    <mergeCell ref="D6:D9"/>
    <mergeCell ref="D10:D12"/>
    <mergeCell ref="D13:D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Main barriers</vt:lpstr>
      <vt:lpstr>Sub barriers (EB)</vt:lpstr>
      <vt:lpstr>Sub barriers (OB)</vt:lpstr>
      <vt:lpstr>Sub barriers (TB)</vt:lpstr>
      <vt:lpstr>global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2020-12-13T11:37:09Z</dcterms:created>
  <dcterms:modified xsi:type="dcterms:W3CDTF">2021-04-17T14:52:04Z</dcterms:modified>
</cp:coreProperties>
</file>